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alary Tables\2021\"/>
    </mc:Choice>
  </mc:AlternateContent>
  <xr:revisionPtr revIDLastSave="0" documentId="13_ncr:1_{BE111A50-A2F7-4172-8DB8-662A4B8D0B44}" xr6:coauthVersionLast="46" xr6:coauthVersionMax="46" xr10:uidLastSave="{00000000-0000-0000-0000-000000000000}"/>
  <bookViews>
    <workbookView xWindow="24768" yWindow="336" windowWidth="20652" windowHeight="11784" tabRatio="770" activeTab="2" xr2:uid="{00000000-000D-0000-FFFF-FFFF00000000}"/>
  </bookViews>
  <sheets>
    <sheet name="2022 REG" sheetId="33" r:id="rId1"/>
    <sheet name="2022 Extra Help" sheetId="34" r:id="rId2"/>
    <sheet name="2021 REG" sheetId="31" r:id="rId3"/>
    <sheet name="2021 Extra Help" sheetId="32" r:id="rId4"/>
  </sheets>
  <definedNames>
    <definedName name="_xlnm._FilterDatabase" localSheetId="2" hidden="1">'2021 REG'!$A$7:$P$7</definedName>
    <definedName name="_xlnm._FilterDatabase" localSheetId="0" hidden="1">'2022 REG'!$A$7:$P$7</definedName>
    <definedName name="_xlnm.Print_Area" localSheetId="3">'2021 Extra Help'!$A$1:$E$122</definedName>
    <definedName name="_xlnm.Print_Area" localSheetId="2">'2021 REG'!$A$1:$J$289</definedName>
    <definedName name="_xlnm.Print_Area" localSheetId="1">'2022 Extra Help'!$A$1:$E$122</definedName>
    <definedName name="_xlnm.Print_Area" localSheetId="0">'2022 REG'!$A$1:$J$294</definedName>
    <definedName name="_xlnm.Print_Titles" localSheetId="3">'2021 Extra Help'!$1:$6</definedName>
    <definedName name="_xlnm.Print_Titles" localSheetId="2">'2021 REG'!$1:$7</definedName>
    <definedName name="_xlnm.Print_Titles" localSheetId="1">'2022 Extra Help'!$1:$6</definedName>
    <definedName name="_xlnm.Print_Titles" localSheetId="0">'2022 REG'!$1:$7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7" i="33" l="1"/>
  <c r="K34" i="33"/>
  <c r="L31" i="33"/>
  <c r="K31" i="33"/>
  <c r="L30" i="33"/>
  <c r="L28" i="33"/>
  <c r="K28" i="33"/>
  <c r="L27" i="33"/>
  <c r="M25" i="33"/>
  <c r="L25" i="33"/>
  <c r="K25" i="33"/>
  <c r="M24" i="33"/>
  <c r="L24" i="33"/>
  <c r="N22" i="33"/>
  <c r="M22" i="33"/>
  <c r="L22" i="33"/>
  <c r="K22" i="33"/>
  <c r="N21" i="33"/>
  <c r="M21" i="33"/>
  <c r="L21" i="33"/>
  <c r="N19" i="33"/>
  <c r="M19" i="33"/>
  <c r="L19" i="33"/>
  <c r="K19" i="33"/>
  <c r="N18" i="33"/>
  <c r="M18" i="33"/>
  <c r="L18" i="33"/>
  <c r="O16" i="33"/>
  <c r="N16" i="33"/>
  <c r="M16" i="33"/>
  <c r="L16" i="33"/>
  <c r="K16" i="33"/>
  <c r="O15" i="33"/>
  <c r="N15" i="33"/>
  <c r="M15" i="33"/>
  <c r="L15" i="33"/>
  <c r="P13" i="33"/>
  <c r="O13" i="33"/>
  <c r="N13" i="33"/>
  <c r="M13" i="33"/>
  <c r="L13" i="33"/>
  <c r="K13" i="33"/>
  <c r="P12" i="33"/>
  <c r="O12" i="33"/>
  <c r="N12" i="33"/>
  <c r="M12" i="33"/>
  <c r="L12" i="33"/>
  <c r="P9" i="33"/>
  <c r="O9" i="33"/>
  <c r="N9" i="33"/>
  <c r="M9" i="33"/>
  <c r="L9" i="33"/>
  <c r="D4" i="33"/>
  <c r="I2" i="33" s="1"/>
  <c r="E1" i="34" l="1"/>
  <c r="D7" i="34" l="1"/>
  <c r="E49" i="34"/>
  <c r="D49" i="34"/>
  <c r="D111" i="34"/>
  <c r="D107" i="34"/>
  <c r="D103" i="34"/>
  <c r="D99" i="34"/>
  <c r="D95" i="34"/>
  <c r="D91" i="34"/>
  <c r="D87" i="34"/>
  <c r="D82" i="34"/>
  <c r="D77" i="34"/>
  <c r="D72" i="34"/>
  <c r="D68" i="34"/>
  <c r="D64" i="34"/>
  <c r="D59" i="34"/>
  <c r="D55" i="34"/>
  <c r="D51" i="34"/>
  <c r="D42" i="34"/>
  <c r="D37" i="34"/>
  <c r="D31" i="34"/>
  <c r="D27" i="34"/>
  <c r="D21" i="34"/>
  <c r="D16" i="34"/>
  <c r="D101" i="34"/>
  <c r="D93" i="34"/>
  <c r="D79" i="34"/>
  <c r="D70" i="34"/>
  <c r="D62" i="34"/>
  <c r="D53" i="34"/>
  <c r="D40" i="34"/>
  <c r="D29" i="34"/>
  <c r="D19" i="34"/>
  <c r="E111" i="34"/>
  <c r="E107" i="34"/>
  <c r="E103" i="34"/>
  <c r="E95" i="34"/>
  <c r="E91" i="34"/>
  <c r="E82" i="34"/>
  <c r="E113" i="34"/>
  <c r="E109" i="34"/>
  <c r="E105" i="34"/>
  <c r="E101" i="34"/>
  <c r="E97" i="34"/>
  <c r="E93" i="34"/>
  <c r="E89" i="34"/>
  <c r="E85" i="34"/>
  <c r="E79" i="34"/>
  <c r="E74" i="34"/>
  <c r="E70" i="34"/>
  <c r="E66" i="34"/>
  <c r="E62" i="34"/>
  <c r="E57" i="34"/>
  <c r="E53" i="34"/>
  <c r="E44" i="34"/>
  <c r="E40" i="34"/>
  <c r="E35" i="34"/>
  <c r="E29" i="34"/>
  <c r="E25" i="34"/>
  <c r="E19" i="34"/>
  <c r="E11" i="34"/>
  <c r="D113" i="34"/>
  <c r="D109" i="34"/>
  <c r="D105" i="34"/>
  <c r="D97" i="34"/>
  <c r="D89" i="34"/>
  <c r="D85" i="34"/>
  <c r="D74" i="34"/>
  <c r="D66" i="34"/>
  <c r="D57" i="34"/>
  <c r="D44" i="34"/>
  <c r="D35" i="34"/>
  <c r="D25" i="34"/>
  <c r="D11" i="34"/>
  <c r="E99" i="34"/>
  <c r="E87" i="34"/>
  <c r="E72" i="34"/>
  <c r="E55" i="34"/>
  <c r="E31" i="34"/>
  <c r="E68" i="34"/>
  <c r="E51" i="34"/>
  <c r="E27" i="34"/>
  <c r="E64" i="34"/>
  <c r="E42" i="34"/>
  <c r="E21" i="34"/>
  <c r="E77" i="34"/>
  <c r="E59" i="34"/>
  <c r="E37" i="34"/>
  <c r="E16" i="34"/>
  <c r="E7" i="34" l="1"/>
  <c r="D47" i="34" l="1"/>
  <c r="D115" i="34" s="1"/>
  <c r="E47" i="34"/>
  <c r="E115" i="34" s="1"/>
  <c r="V9" i="33" l="1"/>
  <c r="V12" i="33" l="1"/>
  <c r="V10" i="33"/>
  <c r="U12" i="33" l="1"/>
  <c r="AB12" i="33" s="1"/>
  <c r="U9" i="33"/>
  <c r="V15" i="33"/>
  <c r="AB13" i="33"/>
  <c r="V13" i="33"/>
  <c r="V18" i="33" l="1"/>
  <c r="V16" i="33"/>
  <c r="J16" i="33" s="1"/>
  <c r="J15" i="33"/>
  <c r="AB16" i="33"/>
  <c r="U10" i="33"/>
  <c r="AB9" i="33"/>
  <c r="AA13" i="33"/>
  <c r="U13" i="33"/>
  <c r="T12" i="33" l="1"/>
  <c r="V21" i="33"/>
  <c r="U15" i="33"/>
  <c r="P16" i="33"/>
  <c r="P15" i="33"/>
  <c r="V19" i="33"/>
  <c r="J19" i="33" s="1"/>
  <c r="AB19" i="33"/>
  <c r="J18" i="33"/>
  <c r="V24" i="33" l="1"/>
  <c r="R9" i="33"/>
  <c r="S12" i="33"/>
  <c r="Z12" i="33" s="1"/>
  <c r="P19" i="33"/>
  <c r="U16" i="33"/>
  <c r="AA16" i="33"/>
  <c r="AB15" i="33"/>
  <c r="U18" i="33"/>
  <c r="J21" i="33"/>
  <c r="V22" i="33"/>
  <c r="J22" i="33" s="1"/>
  <c r="AB22" i="33"/>
  <c r="T9" i="33"/>
  <c r="Z13" i="33" s="1"/>
  <c r="T13" i="33"/>
  <c r="AA12" i="33"/>
  <c r="T10" i="33" l="1"/>
  <c r="AA9" i="33"/>
  <c r="P22" i="33"/>
  <c r="V27" i="33"/>
  <c r="U21" i="33"/>
  <c r="R12" i="33"/>
  <c r="Y12" i="33" s="1"/>
  <c r="S9" i="33"/>
  <c r="Y13" i="33" s="1"/>
  <c r="U19" i="33"/>
  <c r="I19" i="33" s="1"/>
  <c r="AA19" i="33"/>
  <c r="I18" i="33"/>
  <c r="AB18" i="33"/>
  <c r="R10" i="33"/>
  <c r="T15" i="33"/>
  <c r="S13" i="33"/>
  <c r="AB25" i="33"/>
  <c r="V25" i="33"/>
  <c r="J25" i="33" s="1"/>
  <c r="J24" i="33"/>
  <c r="U24" i="33" l="1"/>
  <c r="P25" i="33"/>
  <c r="T18" i="33"/>
  <c r="J27" i="33"/>
  <c r="AB28" i="33"/>
  <c r="V28" i="33"/>
  <c r="J28" i="33" s="1"/>
  <c r="Z16" i="33"/>
  <c r="T16" i="33"/>
  <c r="AA15" i="33"/>
  <c r="Y9" i="33"/>
  <c r="S10" i="33"/>
  <c r="X13" i="33"/>
  <c r="R13" i="33"/>
  <c r="S18" i="33"/>
  <c r="V30" i="33"/>
  <c r="Q9" i="33"/>
  <c r="O19" i="33"/>
  <c r="O18" i="33"/>
  <c r="P18" i="33"/>
  <c r="U22" i="33"/>
  <c r="I22" i="33" s="1"/>
  <c r="AA22" i="33"/>
  <c r="I21" i="33"/>
  <c r="AB21" i="33"/>
  <c r="Z9" i="33"/>
  <c r="V33" i="33" l="1"/>
  <c r="U30" i="33"/>
  <c r="AB30" i="33" s="1"/>
  <c r="T21" i="33"/>
  <c r="O21" i="33"/>
  <c r="O22" i="33"/>
  <c r="P21" i="33"/>
  <c r="Q10" i="33"/>
  <c r="X9" i="33"/>
  <c r="V31" i="33"/>
  <c r="J31" i="33" s="1"/>
  <c r="AB31" i="33"/>
  <c r="J30" i="33"/>
  <c r="P28" i="33"/>
  <c r="T24" i="33"/>
  <c r="AA24" i="33" s="1"/>
  <c r="U27" i="33"/>
  <c r="R15" i="33"/>
  <c r="Q12" i="33"/>
  <c r="S15" i="33"/>
  <c r="Q18" i="33"/>
  <c r="S19" i="33"/>
  <c r="T19" i="33"/>
  <c r="Z19" i="33"/>
  <c r="Z18" i="33"/>
  <c r="AA18" i="33"/>
  <c r="AA25" i="33"/>
  <c r="I24" i="33"/>
  <c r="U25" i="33"/>
  <c r="I25" i="33" s="1"/>
  <c r="AB24" i="33"/>
  <c r="AA28" i="33" l="1"/>
  <c r="U28" i="33"/>
  <c r="I28" i="33" s="1"/>
  <c r="I27" i="33"/>
  <c r="AB27" i="33"/>
  <c r="P31" i="33"/>
  <c r="R18" i="33"/>
  <c r="Q19" i="33"/>
  <c r="Y16" i="33"/>
  <c r="S16" i="33"/>
  <c r="Y15" i="33"/>
  <c r="Z15" i="33"/>
  <c r="Z25" i="33"/>
  <c r="H24" i="33"/>
  <c r="O24" i="33" s="1"/>
  <c r="T25" i="33"/>
  <c r="H25" i="33" s="1"/>
  <c r="T22" i="33"/>
  <c r="Z22" i="33"/>
  <c r="AA21" i="33"/>
  <c r="V36" i="33"/>
  <c r="O25" i="33"/>
  <c r="P24" i="33"/>
  <c r="Y19" i="33"/>
  <c r="Q13" i="33"/>
  <c r="W13" i="33"/>
  <c r="X12" i="33"/>
  <c r="X16" i="33"/>
  <c r="R16" i="33"/>
  <c r="U31" i="33"/>
  <c r="I31" i="33" s="1"/>
  <c r="I30" i="33"/>
  <c r="AA31" i="33"/>
  <c r="R21" i="33"/>
  <c r="Q15" i="33"/>
  <c r="AB34" i="33"/>
  <c r="V34" i="33"/>
  <c r="J34" i="33" s="1"/>
  <c r="J33" i="33"/>
  <c r="Q16" i="33" l="1"/>
  <c r="W16" i="33"/>
  <c r="X22" i="33"/>
  <c r="R22" i="33"/>
  <c r="O31" i="33"/>
  <c r="R19" i="33"/>
  <c r="X19" i="33"/>
  <c r="X18" i="33"/>
  <c r="Y18" i="33"/>
  <c r="S27" i="33"/>
  <c r="V37" i="33"/>
  <c r="J37" i="33" s="1"/>
  <c r="J36" i="33"/>
  <c r="AB37" i="33"/>
  <c r="P30" i="33"/>
  <c r="T33" i="33"/>
  <c r="T27" i="33"/>
  <c r="P34" i="33"/>
  <c r="O28" i="33"/>
  <c r="P27" i="33"/>
  <c r="T30" i="33"/>
  <c r="V39" i="33"/>
  <c r="S24" i="33"/>
  <c r="U33" i="33"/>
  <c r="X15" i="33"/>
  <c r="S21" i="33"/>
  <c r="N25" i="33"/>
  <c r="N24" i="33"/>
  <c r="W19" i="33"/>
  <c r="Q24" i="33" l="1"/>
  <c r="AB40" i="33"/>
  <c r="V40" i="33"/>
  <c r="J40" i="33" s="1"/>
  <c r="J39" i="33"/>
  <c r="H30" i="33"/>
  <c r="T31" i="33"/>
  <c r="H31" i="33" s="1"/>
  <c r="Z31" i="33"/>
  <c r="AA30" i="33"/>
  <c r="H33" i="33"/>
  <c r="T34" i="33"/>
  <c r="H34" i="33" s="1"/>
  <c r="Z34" i="33"/>
  <c r="P37" i="33"/>
  <c r="R27" i="33"/>
  <c r="Y27" i="33" s="1"/>
  <c r="S30" i="33"/>
  <c r="V42" i="33"/>
  <c r="I33" i="33"/>
  <c r="AA33" i="33"/>
  <c r="U34" i="33"/>
  <c r="I34" i="33" s="1"/>
  <c r="AA34" i="33"/>
  <c r="AB33" i="33"/>
  <c r="G27" i="33"/>
  <c r="Y28" i="33"/>
  <c r="S28" i="33"/>
  <c r="G28" i="33" s="1"/>
  <c r="Q21" i="33"/>
  <c r="U36" i="33"/>
  <c r="Y22" i="33"/>
  <c r="Y21" i="33"/>
  <c r="S22" i="33"/>
  <c r="Z21" i="33"/>
  <c r="Y25" i="33"/>
  <c r="S25" i="33"/>
  <c r="Z24" i="33"/>
  <c r="Z28" i="33"/>
  <c r="T28" i="33"/>
  <c r="H28" i="33" s="1"/>
  <c r="Z27" i="33"/>
  <c r="H27" i="33"/>
  <c r="AA27" i="33"/>
  <c r="V45" i="33" l="1"/>
  <c r="T36" i="33"/>
  <c r="AA36" i="33" s="1"/>
  <c r="M27" i="33"/>
  <c r="M28" i="33"/>
  <c r="AB43" i="33"/>
  <c r="V43" i="33"/>
  <c r="J43" i="33" s="1"/>
  <c r="J42" i="33"/>
  <c r="S31" i="33"/>
  <c r="G31" i="33" s="1"/>
  <c r="G30" i="33"/>
  <c r="N30" i="33" s="1"/>
  <c r="Y31" i="33"/>
  <c r="Z30" i="33"/>
  <c r="S33" i="33"/>
  <c r="R30" i="33"/>
  <c r="U39" i="33"/>
  <c r="AA37" i="33"/>
  <c r="U37" i="33"/>
  <c r="I37" i="33" s="1"/>
  <c r="I36" i="33"/>
  <c r="AB36" i="33"/>
  <c r="W22" i="33"/>
  <c r="Q22" i="33"/>
  <c r="X21" i="33"/>
  <c r="P40" i="33"/>
  <c r="N28" i="33"/>
  <c r="N27" i="33"/>
  <c r="O27" i="33"/>
  <c r="R24" i="33"/>
  <c r="X28" i="33" s="1"/>
  <c r="O34" i="33"/>
  <c r="O33" i="33"/>
  <c r="P33" i="33"/>
  <c r="R28" i="33"/>
  <c r="N34" i="33"/>
  <c r="N31" i="33"/>
  <c r="O30" i="33"/>
  <c r="Q25" i="33"/>
  <c r="W25" i="33"/>
  <c r="R36" i="33" l="1"/>
  <c r="U42" i="33"/>
  <c r="V48" i="33"/>
  <c r="O37" i="33"/>
  <c r="P36" i="33"/>
  <c r="M31" i="33"/>
  <c r="M30" i="33"/>
  <c r="P43" i="33"/>
  <c r="Q33" i="33"/>
  <c r="Q27" i="33"/>
  <c r="S34" i="33"/>
  <c r="G34" i="33" s="1"/>
  <c r="G33" i="33"/>
  <c r="Y34" i="33"/>
  <c r="Z33" i="33"/>
  <c r="T37" i="33"/>
  <c r="H37" i="33" s="1"/>
  <c r="Z37" i="33"/>
  <c r="H36" i="33"/>
  <c r="X25" i="33"/>
  <c r="X24" i="33"/>
  <c r="R25" i="33"/>
  <c r="Y24" i="33"/>
  <c r="U40" i="33"/>
  <c r="I40" i="33" s="1"/>
  <c r="I39" i="33"/>
  <c r="AA40" i="33"/>
  <c r="AB39" i="33"/>
  <c r="X31" i="33"/>
  <c r="R31" i="33"/>
  <c r="Y30" i="33"/>
  <c r="V46" i="33"/>
  <c r="J46" i="33" s="1"/>
  <c r="AB46" i="33"/>
  <c r="J45" i="33"/>
  <c r="P46" i="33" l="1"/>
  <c r="O40" i="33"/>
  <c r="P39" i="33"/>
  <c r="M34" i="33"/>
  <c r="N33" i="33"/>
  <c r="AB49" i="33"/>
  <c r="V49" i="33"/>
  <c r="J49" i="33" s="1"/>
  <c r="J48" i="33"/>
  <c r="W28" i="33"/>
  <c r="Q28" i="33"/>
  <c r="X27" i="33"/>
  <c r="S36" i="33"/>
  <c r="N37" i="33"/>
  <c r="T39" i="33"/>
  <c r="Q34" i="33"/>
  <c r="U43" i="33"/>
  <c r="I43" i="33" s="1"/>
  <c r="AA43" i="33"/>
  <c r="I42" i="33"/>
  <c r="AB42" i="33"/>
  <c r="V51" i="33"/>
  <c r="U45" i="33"/>
  <c r="O36" i="33"/>
  <c r="F36" i="33"/>
  <c r="R37" i="33"/>
  <c r="F37" i="33" s="1"/>
  <c r="T42" i="33" l="1"/>
  <c r="S39" i="33"/>
  <c r="Z39" i="33" s="1"/>
  <c r="Q36" i="33"/>
  <c r="V52" i="33"/>
  <c r="J52" i="33" s="1"/>
  <c r="AB52" i="33"/>
  <c r="J51" i="33"/>
  <c r="P49" i="33"/>
  <c r="V54" i="33"/>
  <c r="S42" i="33"/>
  <c r="L36" i="33"/>
  <c r="T40" i="33"/>
  <c r="H40" i="33" s="1"/>
  <c r="Z40" i="33"/>
  <c r="H39" i="33"/>
  <c r="AA39" i="33"/>
  <c r="G36" i="33"/>
  <c r="Y37" i="33"/>
  <c r="Y36" i="33"/>
  <c r="S37" i="33"/>
  <c r="G37" i="33" s="1"/>
  <c r="Z36" i="33"/>
  <c r="O43" i="33"/>
  <c r="P42" i="33"/>
  <c r="U48" i="33"/>
  <c r="Q30" i="33"/>
  <c r="R33" i="33"/>
  <c r="T45" i="33"/>
  <c r="AA46" i="33"/>
  <c r="I45" i="33"/>
  <c r="U46" i="33"/>
  <c r="I46" i="33" s="1"/>
  <c r="AB45" i="33"/>
  <c r="S45" i="33" l="1"/>
  <c r="Z45" i="33" s="1"/>
  <c r="U51" i="33"/>
  <c r="F33" i="33"/>
  <c r="X34" i="33"/>
  <c r="R34" i="33"/>
  <c r="F34" i="33" s="1"/>
  <c r="X33" i="33"/>
  <c r="Y33" i="33"/>
  <c r="X37" i="33"/>
  <c r="N40" i="33"/>
  <c r="O39" i="33"/>
  <c r="G42" i="33"/>
  <c r="S43" i="33"/>
  <c r="G43" i="33" s="1"/>
  <c r="Y43" i="33"/>
  <c r="Q37" i="33"/>
  <c r="W37" i="33"/>
  <c r="X36" i="33"/>
  <c r="V57" i="33"/>
  <c r="T48" i="33"/>
  <c r="AA48" i="33" s="1"/>
  <c r="O46" i="33"/>
  <c r="P45" i="33"/>
  <c r="T46" i="33"/>
  <c r="H46" i="33" s="1"/>
  <c r="Z46" i="33"/>
  <c r="H45" i="33"/>
  <c r="O45" i="33" s="1"/>
  <c r="Q31" i="33"/>
  <c r="W31" i="33"/>
  <c r="X30" i="33"/>
  <c r="W34" i="33"/>
  <c r="AB55" i="33"/>
  <c r="J54" i="33"/>
  <c r="V55" i="33"/>
  <c r="J55" i="33" s="1"/>
  <c r="P52" i="33"/>
  <c r="G39" i="33"/>
  <c r="S40" i="33"/>
  <c r="G40" i="33" s="1"/>
  <c r="Y40" i="33"/>
  <c r="R39" i="33"/>
  <c r="Y39" i="33" s="1"/>
  <c r="AA45" i="33"/>
  <c r="M36" i="33"/>
  <c r="M37" i="33"/>
  <c r="N36" i="33"/>
  <c r="U49" i="33"/>
  <c r="I49" i="33" s="1"/>
  <c r="AA49" i="33"/>
  <c r="I48" i="33"/>
  <c r="AB48" i="33"/>
  <c r="Z42" i="33"/>
  <c r="T43" i="33"/>
  <c r="H43" i="33" s="1"/>
  <c r="H42" i="33"/>
  <c r="Z43" i="33"/>
  <c r="AA42" i="33"/>
  <c r="M40" i="33" l="1"/>
  <c r="P55" i="33"/>
  <c r="V60" i="33"/>
  <c r="R45" i="33"/>
  <c r="Y45" i="33" s="1"/>
  <c r="U54" i="33"/>
  <c r="Q42" i="33"/>
  <c r="M43" i="33"/>
  <c r="N39" i="33"/>
  <c r="O49" i="33"/>
  <c r="P48" i="33"/>
  <c r="R40" i="33"/>
  <c r="F40" i="33" s="1"/>
  <c r="X40" i="33"/>
  <c r="F39" i="33"/>
  <c r="M39" i="33" s="1"/>
  <c r="Z49" i="33"/>
  <c r="H48" i="33"/>
  <c r="O48" i="33" s="1"/>
  <c r="T49" i="33"/>
  <c r="H49" i="33" s="1"/>
  <c r="AA52" i="33"/>
  <c r="I51" i="33"/>
  <c r="U52" i="33"/>
  <c r="I52" i="33" s="1"/>
  <c r="AB51" i="33"/>
  <c r="S48" i="33"/>
  <c r="Z48" i="33" s="1"/>
  <c r="N43" i="33"/>
  <c r="N42" i="33"/>
  <c r="O42" i="33"/>
  <c r="R42" i="33"/>
  <c r="N46" i="33"/>
  <c r="V58" i="33"/>
  <c r="J58" i="33" s="1"/>
  <c r="AB58" i="33"/>
  <c r="J57" i="33"/>
  <c r="L33" i="33"/>
  <c r="L34" i="33"/>
  <c r="M33" i="33"/>
  <c r="L37" i="33"/>
  <c r="G45" i="33"/>
  <c r="S46" i="33"/>
  <c r="G46" i="33" s="1"/>
  <c r="Y46" i="33"/>
  <c r="V63" i="33" l="1"/>
  <c r="Q39" i="33"/>
  <c r="W43" i="33" s="1"/>
  <c r="U55" i="33"/>
  <c r="I55" i="33" s="1"/>
  <c r="AA55" i="33"/>
  <c r="I54" i="33"/>
  <c r="AB54" i="33"/>
  <c r="M46" i="33"/>
  <c r="X42" i="33"/>
  <c r="F42" i="33"/>
  <c r="X43" i="33"/>
  <c r="R43" i="33"/>
  <c r="F43" i="33" s="1"/>
  <c r="Y42" i="33"/>
  <c r="L40" i="33"/>
  <c r="R46" i="33"/>
  <c r="F46" i="33" s="1"/>
  <c r="X46" i="33"/>
  <c r="F45" i="33"/>
  <c r="N45" i="33"/>
  <c r="O52" i="33"/>
  <c r="P51" i="33"/>
  <c r="E42" i="33"/>
  <c r="D42" i="33"/>
  <c r="Q43" i="33"/>
  <c r="AB61" i="33"/>
  <c r="J60" i="33"/>
  <c r="V61" i="33"/>
  <c r="J61" i="33" s="1"/>
  <c r="T51" i="33"/>
  <c r="T57" i="33"/>
  <c r="U57" i="33"/>
  <c r="T54" i="33"/>
  <c r="AA54" i="33" s="1"/>
  <c r="P58" i="33"/>
  <c r="S49" i="33"/>
  <c r="G49" i="33" s="1"/>
  <c r="Y49" i="33"/>
  <c r="G48" i="33"/>
  <c r="N48" i="33" s="1"/>
  <c r="N49" i="33"/>
  <c r="U60" i="33" l="1"/>
  <c r="R48" i="33"/>
  <c r="H51" i="33"/>
  <c r="T52" i="33"/>
  <c r="H52" i="33" s="1"/>
  <c r="Z52" i="33"/>
  <c r="AA51" i="33"/>
  <c r="E43" i="33"/>
  <c r="D43" i="33"/>
  <c r="L46" i="33"/>
  <c r="O55" i="33"/>
  <c r="P54" i="33"/>
  <c r="Q40" i="33"/>
  <c r="E40" i="33" s="1"/>
  <c r="W40" i="33"/>
  <c r="E39" i="33"/>
  <c r="K43" i="33" s="1"/>
  <c r="X39" i="33"/>
  <c r="V66" i="33"/>
  <c r="M49" i="33"/>
  <c r="AA58" i="33"/>
  <c r="AA57" i="33"/>
  <c r="I57" i="33"/>
  <c r="U58" i="33"/>
  <c r="I58" i="33" s="1"/>
  <c r="AB57" i="33"/>
  <c r="L43" i="33"/>
  <c r="L42" i="33"/>
  <c r="M42" i="33"/>
  <c r="Q45" i="33"/>
  <c r="T58" i="33"/>
  <c r="H58" i="33" s="1"/>
  <c r="Z58" i="33"/>
  <c r="H57" i="33"/>
  <c r="M45" i="33"/>
  <c r="S51" i="33"/>
  <c r="Z55" i="33"/>
  <c r="H54" i="33"/>
  <c r="T55" i="33"/>
  <c r="H55" i="33" s="1"/>
  <c r="P61" i="33"/>
  <c r="V64" i="33"/>
  <c r="J64" i="33" s="1"/>
  <c r="AB64" i="33"/>
  <c r="J63" i="33"/>
  <c r="U66" i="33" l="1"/>
  <c r="AB66" i="33" s="1"/>
  <c r="S54" i="33"/>
  <c r="N55" i="33"/>
  <c r="O58" i="33"/>
  <c r="O57" i="33"/>
  <c r="P57" i="33"/>
  <c r="N58" i="33"/>
  <c r="AB67" i="33"/>
  <c r="V67" i="33"/>
  <c r="J67" i="33" s="1"/>
  <c r="J66" i="33"/>
  <c r="N52" i="33"/>
  <c r="O51" i="33"/>
  <c r="F48" i="33"/>
  <c r="R49" i="33"/>
  <c r="F49" i="33" s="1"/>
  <c r="X49" i="33"/>
  <c r="Y48" i="33"/>
  <c r="U63" i="33"/>
  <c r="P64" i="33"/>
  <c r="V69" i="33"/>
  <c r="S57" i="33"/>
  <c r="Y52" i="33"/>
  <c r="G51" i="33"/>
  <c r="S52" i="33"/>
  <c r="G52" i="33" s="1"/>
  <c r="Q46" i="33"/>
  <c r="W46" i="33"/>
  <c r="D45" i="33"/>
  <c r="E45" i="33"/>
  <c r="X45" i="33"/>
  <c r="K40" i="33"/>
  <c r="L39" i="33"/>
  <c r="O54" i="33"/>
  <c r="Z51" i="33"/>
  <c r="U61" i="33"/>
  <c r="I61" i="33" s="1"/>
  <c r="AA61" i="33"/>
  <c r="I60" i="33"/>
  <c r="AB60" i="33"/>
  <c r="T60" i="33" l="1"/>
  <c r="S58" i="33"/>
  <c r="G58" i="33" s="1"/>
  <c r="G57" i="33"/>
  <c r="Y58" i="33"/>
  <c r="Z57" i="33"/>
  <c r="AA64" i="33"/>
  <c r="I63" i="33"/>
  <c r="U64" i="33"/>
  <c r="I64" i="33" s="1"/>
  <c r="AB63" i="33"/>
  <c r="L49" i="33"/>
  <c r="M48" i="33"/>
  <c r="V72" i="33"/>
  <c r="O61" i="33"/>
  <c r="P60" i="33"/>
  <c r="E46" i="33"/>
  <c r="D46" i="33"/>
  <c r="V70" i="33"/>
  <c r="J70" i="33" s="1"/>
  <c r="AB70" i="33"/>
  <c r="J69" i="33"/>
  <c r="Q48" i="33"/>
  <c r="P67" i="33"/>
  <c r="Q51" i="33"/>
  <c r="K46" i="33"/>
  <c r="L45" i="33"/>
  <c r="G54" i="33"/>
  <c r="S55" i="33"/>
  <c r="G55" i="33" s="1"/>
  <c r="Y55" i="33"/>
  <c r="Z54" i="33"/>
  <c r="R51" i="33"/>
  <c r="M52" i="33"/>
  <c r="N51" i="33"/>
  <c r="U67" i="33"/>
  <c r="I67" i="33" s="1"/>
  <c r="AA67" i="33"/>
  <c r="I66" i="33"/>
  <c r="P66" i="33" s="1"/>
  <c r="U69" i="33" l="1"/>
  <c r="Q54" i="33"/>
  <c r="P70" i="33"/>
  <c r="AB73" i="33"/>
  <c r="V73" i="33"/>
  <c r="J73" i="33" s="1"/>
  <c r="J72" i="33"/>
  <c r="R63" i="33"/>
  <c r="S63" i="33"/>
  <c r="Q57" i="33"/>
  <c r="Q52" i="33"/>
  <c r="E51" i="33"/>
  <c r="D51" i="33"/>
  <c r="W52" i="33"/>
  <c r="V75" i="33"/>
  <c r="R57" i="33"/>
  <c r="O67" i="33"/>
  <c r="M55" i="33"/>
  <c r="N54" i="33"/>
  <c r="R54" i="33"/>
  <c r="O64" i="33"/>
  <c r="P63" i="33"/>
  <c r="Q60" i="33"/>
  <c r="T66" i="33"/>
  <c r="T63" i="33"/>
  <c r="R52" i="33"/>
  <c r="F52" i="33" s="1"/>
  <c r="X52" i="33"/>
  <c r="X51" i="33"/>
  <c r="F51" i="33"/>
  <c r="Y51" i="33"/>
  <c r="E48" i="33"/>
  <c r="D48" i="33"/>
  <c r="Q49" i="33"/>
  <c r="W49" i="33"/>
  <c r="X48" i="33"/>
  <c r="M58" i="33"/>
  <c r="N57" i="33"/>
  <c r="Z61" i="33"/>
  <c r="H60" i="33"/>
  <c r="T61" i="33"/>
  <c r="H61" i="33" s="1"/>
  <c r="AA60" i="33"/>
  <c r="R66" i="33" l="1"/>
  <c r="E49" i="33"/>
  <c r="D49" i="33"/>
  <c r="R58" i="33"/>
  <c r="F58" i="33" s="1"/>
  <c r="X58" i="33"/>
  <c r="X57" i="33"/>
  <c r="F57" i="33"/>
  <c r="Y57" i="33"/>
  <c r="R64" i="33"/>
  <c r="F64" i="33" s="1"/>
  <c r="F63" i="33"/>
  <c r="Z67" i="33"/>
  <c r="H66" i="33"/>
  <c r="T67" i="33"/>
  <c r="H67" i="33" s="1"/>
  <c r="AA66" i="33"/>
  <c r="X54" i="33"/>
  <c r="F54" i="33"/>
  <c r="X55" i="33"/>
  <c r="R55" i="33"/>
  <c r="F55" i="33" s="1"/>
  <c r="Y54" i="33"/>
  <c r="S60" i="33"/>
  <c r="Y64" i="33" s="1"/>
  <c r="P73" i="33"/>
  <c r="E54" i="33"/>
  <c r="K55" i="33" s="1"/>
  <c r="D54" i="33"/>
  <c r="Q55" i="33"/>
  <c r="W55" i="33"/>
  <c r="V78" i="33"/>
  <c r="N61" i="33"/>
  <c r="O60" i="33"/>
  <c r="K49" i="33"/>
  <c r="L48" i="33"/>
  <c r="L52" i="33"/>
  <c r="L51" i="33"/>
  <c r="M51" i="33"/>
  <c r="E60" i="33"/>
  <c r="D60" i="33"/>
  <c r="Q61" i="33"/>
  <c r="W61" i="33"/>
  <c r="K52" i="33"/>
  <c r="Q58" i="33"/>
  <c r="E57" i="33"/>
  <c r="D57" i="33"/>
  <c r="W58" i="33"/>
  <c r="T72" i="33"/>
  <c r="U72" i="33"/>
  <c r="S66" i="33"/>
  <c r="Z66" i="33" s="1"/>
  <c r="H63" i="33"/>
  <c r="T64" i="33"/>
  <c r="H64" i="33" s="1"/>
  <c r="Z64" i="33"/>
  <c r="Z63" i="33"/>
  <c r="AA63" i="33"/>
  <c r="V76" i="33"/>
  <c r="J76" i="33" s="1"/>
  <c r="AB76" i="33"/>
  <c r="J75" i="33"/>
  <c r="E52" i="33"/>
  <c r="D52" i="33"/>
  <c r="G63" i="33"/>
  <c r="Y63" i="33"/>
  <c r="S64" i="33"/>
  <c r="G64" i="33" s="1"/>
  <c r="AA70" i="33"/>
  <c r="I69" i="33"/>
  <c r="U70" i="33"/>
  <c r="I70" i="33" s="1"/>
  <c r="AB69" i="33"/>
  <c r="K58" i="33" l="1"/>
  <c r="V81" i="33"/>
  <c r="M63" i="33"/>
  <c r="P76" i="33"/>
  <c r="K61" i="33"/>
  <c r="Q63" i="33"/>
  <c r="S69" i="33"/>
  <c r="U73" i="33"/>
  <c r="I73" i="33" s="1"/>
  <c r="AA73" i="33"/>
  <c r="I72" i="33"/>
  <c r="AA72" i="33"/>
  <c r="AB72" i="33"/>
  <c r="E58" i="33"/>
  <c r="D58" i="33"/>
  <c r="E55" i="33"/>
  <c r="D55" i="33"/>
  <c r="T69" i="33"/>
  <c r="Z73" i="33" s="1"/>
  <c r="R60" i="33"/>
  <c r="Y60" i="33" s="1"/>
  <c r="O70" i="33"/>
  <c r="P69" i="33"/>
  <c r="H72" i="33"/>
  <c r="T73" i="33"/>
  <c r="H73" i="33" s="1"/>
  <c r="E61" i="33"/>
  <c r="D61" i="33"/>
  <c r="N67" i="33"/>
  <c r="O66" i="33"/>
  <c r="L58" i="33"/>
  <c r="L57" i="33"/>
  <c r="M57" i="33"/>
  <c r="N63" i="33"/>
  <c r="N64" i="33"/>
  <c r="O63" i="33"/>
  <c r="G66" i="33"/>
  <c r="S67" i="33"/>
  <c r="G67" i="33" s="1"/>
  <c r="Y66" i="33"/>
  <c r="Y67" i="33"/>
  <c r="AB79" i="33"/>
  <c r="J78" i="33"/>
  <c r="V79" i="33"/>
  <c r="J79" i="33" s="1"/>
  <c r="S61" i="33"/>
  <c r="G61" i="33" s="1"/>
  <c r="Y61" i="33"/>
  <c r="G60" i="33"/>
  <c r="M64" i="33" s="1"/>
  <c r="Z60" i="33"/>
  <c r="L55" i="33"/>
  <c r="L54" i="33"/>
  <c r="M54" i="33"/>
  <c r="U75" i="33"/>
  <c r="F66" i="33"/>
  <c r="X67" i="33"/>
  <c r="R67" i="33"/>
  <c r="F67" i="33" s="1"/>
  <c r="U78" i="33" l="1"/>
  <c r="P79" i="33"/>
  <c r="M66" i="33"/>
  <c r="M67" i="33"/>
  <c r="N66" i="33"/>
  <c r="X60" i="33"/>
  <c r="F60" i="33"/>
  <c r="M60" i="33" s="1"/>
  <c r="R61" i="33"/>
  <c r="F61" i="33" s="1"/>
  <c r="X61" i="33"/>
  <c r="X64" i="33"/>
  <c r="T70" i="33"/>
  <c r="H70" i="33" s="1"/>
  <c r="Z70" i="33"/>
  <c r="Z69" i="33"/>
  <c r="H69" i="33"/>
  <c r="AA69" i="33"/>
  <c r="Y70" i="33"/>
  <c r="G69" i="33"/>
  <c r="S70" i="33"/>
  <c r="G70" i="33" s="1"/>
  <c r="V84" i="33"/>
  <c r="O73" i="33"/>
  <c r="O72" i="33"/>
  <c r="P72" i="33"/>
  <c r="T75" i="33"/>
  <c r="AA75" i="33" s="1"/>
  <c r="S72" i="33"/>
  <c r="L67" i="33"/>
  <c r="AA76" i="33"/>
  <c r="I75" i="33"/>
  <c r="U76" i="33"/>
  <c r="I76" i="33" s="1"/>
  <c r="AB75" i="33"/>
  <c r="Q64" i="33"/>
  <c r="D63" i="33"/>
  <c r="W64" i="33"/>
  <c r="E63" i="33"/>
  <c r="X63" i="33"/>
  <c r="R72" i="33"/>
  <c r="Q66" i="33"/>
  <c r="M61" i="33"/>
  <c r="N60" i="33"/>
  <c r="N73" i="33"/>
  <c r="V82" i="33"/>
  <c r="J82" i="33" s="1"/>
  <c r="AB82" i="33"/>
  <c r="J81" i="33"/>
  <c r="O76" i="33" l="1"/>
  <c r="P75" i="33"/>
  <c r="M70" i="33"/>
  <c r="N70" i="33"/>
  <c r="N69" i="33"/>
  <c r="O69" i="33"/>
  <c r="U81" i="33"/>
  <c r="R69" i="33"/>
  <c r="X73" i="33" s="1"/>
  <c r="V87" i="33"/>
  <c r="P82" i="33"/>
  <c r="E66" i="33"/>
  <c r="D66" i="33"/>
  <c r="Q67" i="33"/>
  <c r="W67" i="33"/>
  <c r="X66" i="33"/>
  <c r="E64" i="33"/>
  <c r="D64" i="33"/>
  <c r="S73" i="33"/>
  <c r="G73" i="33" s="1"/>
  <c r="Y73" i="33"/>
  <c r="Y72" i="33"/>
  <c r="G72" i="33"/>
  <c r="Z72" i="33"/>
  <c r="AB85" i="33"/>
  <c r="J84" i="33"/>
  <c r="V85" i="33"/>
  <c r="J85" i="33" s="1"/>
  <c r="F72" i="33"/>
  <c r="R73" i="33"/>
  <c r="F73" i="33" s="1"/>
  <c r="K64" i="33"/>
  <c r="L63" i="33"/>
  <c r="H75" i="33"/>
  <c r="T76" i="33"/>
  <c r="H76" i="33" s="1"/>
  <c r="Z76" i="33"/>
  <c r="L61" i="33"/>
  <c r="L60" i="33"/>
  <c r="L64" i="33"/>
  <c r="U79" i="33"/>
  <c r="I79" i="33" s="1"/>
  <c r="AA79" i="33"/>
  <c r="I78" i="33"/>
  <c r="AB78" i="33"/>
  <c r="R75" i="33" l="1"/>
  <c r="U84" i="33"/>
  <c r="S75" i="33"/>
  <c r="T78" i="33"/>
  <c r="P85" i="33"/>
  <c r="V88" i="33"/>
  <c r="J88" i="33" s="1"/>
  <c r="AB88" i="33"/>
  <c r="J87" i="33"/>
  <c r="V90" i="33"/>
  <c r="K67" i="33"/>
  <c r="L66" i="33"/>
  <c r="R70" i="33"/>
  <c r="F70" i="33" s="1"/>
  <c r="X70" i="33"/>
  <c r="F69" i="33"/>
  <c r="L73" i="33" s="1"/>
  <c r="Y69" i="33"/>
  <c r="Q69" i="33"/>
  <c r="X69" i="33" s="1"/>
  <c r="O79" i="33"/>
  <c r="P78" i="33"/>
  <c r="N76" i="33"/>
  <c r="O75" i="33"/>
  <c r="Q75" i="33"/>
  <c r="Q72" i="33"/>
  <c r="M73" i="33"/>
  <c r="M72" i="33"/>
  <c r="N72" i="33"/>
  <c r="E67" i="33"/>
  <c r="D67" i="33"/>
  <c r="AA82" i="33"/>
  <c r="I81" i="33"/>
  <c r="U82" i="33"/>
  <c r="I82" i="33" s="1"/>
  <c r="AB81" i="33"/>
  <c r="R81" i="33" l="1"/>
  <c r="E72" i="33"/>
  <c r="D72" i="33"/>
  <c r="Q73" i="33"/>
  <c r="W73" i="33"/>
  <c r="X72" i="33"/>
  <c r="Y76" i="33"/>
  <c r="G75" i="33"/>
  <c r="Y75" i="33"/>
  <c r="S76" i="33"/>
  <c r="G76" i="33" s="1"/>
  <c r="Z75" i="33"/>
  <c r="O82" i="33"/>
  <c r="P81" i="33"/>
  <c r="Q76" i="33"/>
  <c r="E75" i="33"/>
  <c r="W76" i="33"/>
  <c r="D75" i="33"/>
  <c r="L70" i="33"/>
  <c r="M69" i="33"/>
  <c r="U87" i="33"/>
  <c r="H78" i="33"/>
  <c r="T79" i="33"/>
  <c r="H79" i="33" s="1"/>
  <c r="Z79" i="33"/>
  <c r="AA78" i="33"/>
  <c r="U85" i="33"/>
  <c r="I85" i="33" s="1"/>
  <c r="AA85" i="33"/>
  <c r="I84" i="33"/>
  <c r="AB84" i="33"/>
  <c r="V93" i="33"/>
  <c r="T81" i="33"/>
  <c r="Q70" i="33"/>
  <c r="W70" i="33"/>
  <c r="E69" i="33"/>
  <c r="K70" i="33" s="1"/>
  <c r="D69" i="33"/>
  <c r="AB91" i="33"/>
  <c r="V91" i="33"/>
  <c r="J91" i="33" s="1"/>
  <c r="J90" i="33"/>
  <c r="P88" i="33"/>
  <c r="R76" i="33"/>
  <c r="F76" i="33" s="1"/>
  <c r="X76" i="33"/>
  <c r="X75" i="33"/>
  <c r="F75" i="33"/>
  <c r="K76" i="33" l="1"/>
  <c r="U90" i="33"/>
  <c r="P91" i="33"/>
  <c r="E70" i="33"/>
  <c r="D70" i="33"/>
  <c r="T82" i="33"/>
  <c r="H82" i="33" s="1"/>
  <c r="Z82" i="33"/>
  <c r="H81" i="33"/>
  <c r="AA81" i="33"/>
  <c r="N79" i="33"/>
  <c r="O78" i="33"/>
  <c r="L69" i="33"/>
  <c r="M75" i="33"/>
  <c r="M76" i="33"/>
  <c r="N75" i="33"/>
  <c r="E73" i="33"/>
  <c r="D73" i="33"/>
  <c r="S78" i="33"/>
  <c r="V94" i="33"/>
  <c r="J94" i="33" s="1"/>
  <c r="AB94" i="33"/>
  <c r="J93" i="33"/>
  <c r="E76" i="33"/>
  <c r="D76" i="33"/>
  <c r="L76" i="33"/>
  <c r="L75" i="33"/>
  <c r="O85" i="33"/>
  <c r="P84" i="33"/>
  <c r="AA88" i="33"/>
  <c r="I87" i="33"/>
  <c r="U88" i="33"/>
  <c r="I88" i="33" s="1"/>
  <c r="AB87" i="33"/>
  <c r="K73" i="33"/>
  <c r="L72" i="33"/>
  <c r="V96" i="33"/>
  <c r="T84" i="33"/>
  <c r="R82" i="33"/>
  <c r="F82" i="33" s="1"/>
  <c r="F81" i="33"/>
  <c r="Q84" i="33" l="1"/>
  <c r="AB97" i="33"/>
  <c r="V97" i="33"/>
  <c r="J97" i="33" s="1"/>
  <c r="J96" i="33"/>
  <c r="P94" i="33"/>
  <c r="R84" i="33"/>
  <c r="Q78" i="33"/>
  <c r="G78" i="33"/>
  <c r="S79" i="33"/>
  <c r="G79" i="33" s="1"/>
  <c r="Y79" i="33"/>
  <c r="Z78" i="33"/>
  <c r="V99" i="33"/>
  <c r="Q81" i="33"/>
  <c r="S81" i="33"/>
  <c r="N82" i="33"/>
  <c r="O81" i="33"/>
  <c r="U93" i="33"/>
  <c r="S84" i="33"/>
  <c r="Z84" i="33" s="1"/>
  <c r="T87" i="33"/>
  <c r="R78" i="33"/>
  <c r="Z85" i="33"/>
  <c r="H84" i="33"/>
  <c r="T85" i="33"/>
  <c r="H85" i="33" s="1"/>
  <c r="AA84" i="33"/>
  <c r="O88" i="33"/>
  <c r="P87" i="33"/>
  <c r="U91" i="33"/>
  <c r="I91" i="33" s="1"/>
  <c r="AA91" i="33"/>
  <c r="I90" i="33"/>
  <c r="AB90" i="33"/>
  <c r="V103" i="33" l="1"/>
  <c r="AA94" i="33"/>
  <c r="I93" i="33"/>
  <c r="U94" i="33"/>
  <c r="I94" i="33" s="1"/>
  <c r="AB93" i="33"/>
  <c r="Y81" i="33"/>
  <c r="Y82" i="33"/>
  <c r="G81" i="33"/>
  <c r="S82" i="33"/>
  <c r="G82" i="33" s="1"/>
  <c r="Z81" i="33"/>
  <c r="Q82" i="33"/>
  <c r="E81" i="33"/>
  <c r="D81" i="33"/>
  <c r="W82" i="33"/>
  <c r="X81" i="33"/>
  <c r="X84" i="33"/>
  <c r="F84" i="33"/>
  <c r="R85" i="33"/>
  <c r="F85" i="33" s="1"/>
  <c r="X85" i="33"/>
  <c r="R90" i="33"/>
  <c r="O91" i="33"/>
  <c r="P90" i="33"/>
  <c r="H87" i="33"/>
  <c r="T88" i="33"/>
  <c r="H88" i="33" s="1"/>
  <c r="Z88" i="33"/>
  <c r="AA87" i="33"/>
  <c r="V100" i="33"/>
  <c r="J100" i="33" s="1"/>
  <c r="AB100" i="33"/>
  <c r="J99" i="33"/>
  <c r="U96" i="33"/>
  <c r="T93" i="33"/>
  <c r="AA93" i="33" s="1"/>
  <c r="S85" i="33"/>
  <c r="G85" i="33" s="1"/>
  <c r="Y85" i="33"/>
  <c r="Y84" i="33"/>
  <c r="G84" i="33"/>
  <c r="M79" i="33"/>
  <c r="N78" i="33"/>
  <c r="R87" i="33"/>
  <c r="T90" i="33"/>
  <c r="N85" i="33"/>
  <c r="O84" i="33"/>
  <c r="X78" i="33"/>
  <c r="F78" i="33"/>
  <c r="M78" i="33" s="1"/>
  <c r="X79" i="33"/>
  <c r="R79" i="33"/>
  <c r="F79" i="33" s="1"/>
  <c r="X82" i="33"/>
  <c r="Y78" i="33"/>
  <c r="E78" i="33"/>
  <c r="K79" i="33" s="1"/>
  <c r="D78" i="33"/>
  <c r="Q79" i="33"/>
  <c r="W79" i="33"/>
  <c r="P97" i="33"/>
  <c r="E84" i="33"/>
  <c r="D84" i="33"/>
  <c r="Q85" i="33"/>
  <c r="W85" i="33"/>
  <c r="K85" i="33" l="1"/>
  <c r="U99" i="33"/>
  <c r="M85" i="33"/>
  <c r="M84" i="33"/>
  <c r="U97" i="33"/>
  <c r="I97" i="33" s="1"/>
  <c r="AA97" i="33"/>
  <c r="I96" i="33"/>
  <c r="AB96" i="33"/>
  <c r="O94" i="33"/>
  <c r="P93" i="33"/>
  <c r="V106" i="33"/>
  <c r="E79" i="33"/>
  <c r="D79" i="33"/>
  <c r="T91" i="33"/>
  <c r="H91" i="33" s="1"/>
  <c r="Z91" i="33"/>
  <c r="H90" i="33"/>
  <c r="AA90" i="33"/>
  <c r="P100" i="33"/>
  <c r="F90" i="33"/>
  <c r="X91" i="33"/>
  <c r="R91" i="33"/>
  <c r="F91" i="33" s="1"/>
  <c r="K82" i="33"/>
  <c r="L81" i="33"/>
  <c r="R88" i="33"/>
  <c r="F88" i="33" s="1"/>
  <c r="X88" i="33"/>
  <c r="F87" i="33"/>
  <c r="T94" i="33"/>
  <c r="H94" i="33" s="1"/>
  <c r="Z94" i="33"/>
  <c r="H93" i="33"/>
  <c r="L85" i="33"/>
  <c r="L84" i="33"/>
  <c r="E82" i="33"/>
  <c r="D82" i="33"/>
  <c r="T99" i="33"/>
  <c r="S96" i="33"/>
  <c r="E85" i="33"/>
  <c r="D85" i="33"/>
  <c r="L79" i="33"/>
  <c r="L78" i="33"/>
  <c r="L82" i="33"/>
  <c r="N84" i="33"/>
  <c r="N88" i="33"/>
  <c r="O87" i="33"/>
  <c r="S87" i="33"/>
  <c r="M82" i="33"/>
  <c r="M81" i="33"/>
  <c r="N81" i="33"/>
  <c r="AB104" i="33"/>
  <c r="J103" i="33"/>
  <c r="V104" i="33"/>
  <c r="J104" i="33" s="1"/>
  <c r="V109" i="33" l="1"/>
  <c r="Y88" i="33"/>
  <c r="G87" i="33"/>
  <c r="Y87" i="33"/>
  <c r="S88" i="33"/>
  <c r="G88" i="33" s="1"/>
  <c r="Z87" i="33"/>
  <c r="L88" i="33"/>
  <c r="L91" i="33"/>
  <c r="U103" i="33"/>
  <c r="P104" i="33"/>
  <c r="S97" i="33"/>
  <c r="G97" i="33" s="1"/>
  <c r="G96" i="33"/>
  <c r="N91" i="33"/>
  <c r="O90" i="33"/>
  <c r="J106" i="33"/>
  <c r="AB107" i="33"/>
  <c r="V107" i="33"/>
  <c r="J107" i="33" s="1"/>
  <c r="O97" i="33"/>
  <c r="P96" i="33"/>
  <c r="R93" i="33"/>
  <c r="T96" i="33"/>
  <c r="Z100" i="33" s="1"/>
  <c r="S93" i="33"/>
  <c r="Y97" i="33" s="1"/>
  <c r="H99" i="33"/>
  <c r="T100" i="33"/>
  <c r="H100" i="33" s="1"/>
  <c r="N94" i="33"/>
  <c r="O93" i="33"/>
  <c r="S90" i="33"/>
  <c r="Q90" i="33"/>
  <c r="AA100" i="33"/>
  <c r="AA99" i="33"/>
  <c r="I99" i="33"/>
  <c r="U100" i="33"/>
  <c r="I100" i="33" s="1"/>
  <c r="AB99" i="33"/>
  <c r="E90" i="33" l="1"/>
  <c r="D90" i="33"/>
  <c r="Q91" i="33"/>
  <c r="X90" i="33"/>
  <c r="Z97" i="33"/>
  <c r="H96" i="33"/>
  <c r="N100" i="33" s="1"/>
  <c r="Z96" i="33"/>
  <c r="T97" i="33"/>
  <c r="H97" i="33" s="1"/>
  <c r="AA96" i="33"/>
  <c r="P107" i="33"/>
  <c r="U106" i="33"/>
  <c r="S99" i="33"/>
  <c r="O100" i="33"/>
  <c r="O99" i="33"/>
  <c r="P99" i="33"/>
  <c r="R94" i="33"/>
  <c r="F94" i="33" s="1"/>
  <c r="X94" i="33"/>
  <c r="F93" i="33"/>
  <c r="U104" i="33"/>
  <c r="I104" i="33" s="1"/>
  <c r="AA104" i="33"/>
  <c r="I103" i="33"/>
  <c r="AB103" i="33"/>
  <c r="M87" i="33"/>
  <c r="M88" i="33"/>
  <c r="N87" i="33"/>
  <c r="Q87" i="33"/>
  <c r="W91" i="33" s="1"/>
  <c r="G90" i="33"/>
  <c r="S91" i="33"/>
  <c r="G91" i="33" s="1"/>
  <c r="Y90" i="33"/>
  <c r="Y91" i="33"/>
  <c r="Z90" i="33"/>
  <c r="Y93" i="33"/>
  <c r="G93" i="33"/>
  <c r="M97" i="33" s="1"/>
  <c r="S94" i="33"/>
  <c r="G94" i="33" s="1"/>
  <c r="Y94" i="33"/>
  <c r="Z93" i="33"/>
  <c r="V114" i="33"/>
  <c r="R96" i="33"/>
  <c r="AB110" i="33"/>
  <c r="J109" i="33"/>
  <c r="V110" i="33"/>
  <c r="J110" i="33" s="1"/>
  <c r="V117" i="33" l="1"/>
  <c r="U109" i="33"/>
  <c r="P110" i="33"/>
  <c r="M94" i="33"/>
  <c r="M93" i="33"/>
  <c r="N93" i="33"/>
  <c r="R103" i="33"/>
  <c r="T103" i="33"/>
  <c r="F96" i="33"/>
  <c r="R97" i="33"/>
  <c r="F97" i="33" s="1"/>
  <c r="X97" i="33"/>
  <c r="Y96" i="33"/>
  <c r="Y100" i="33"/>
  <c r="G99" i="33"/>
  <c r="S100" i="33"/>
  <c r="G100" i="33" s="1"/>
  <c r="Z99" i="33"/>
  <c r="N96" i="33"/>
  <c r="N97" i="33"/>
  <c r="O96" i="33"/>
  <c r="E91" i="33"/>
  <c r="D91" i="33"/>
  <c r="Q93" i="33"/>
  <c r="J114" i="33"/>
  <c r="V115" i="33"/>
  <c r="J115" i="33" s="1"/>
  <c r="AB115" i="33"/>
  <c r="M91" i="33"/>
  <c r="M90" i="33"/>
  <c r="N90" i="33"/>
  <c r="Q88" i="33"/>
  <c r="D87" i="33"/>
  <c r="W88" i="33"/>
  <c r="E87" i="33"/>
  <c r="K91" i="33" s="1"/>
  <c r="X87" i="33"/>
  <c r="L94" i="33"/>
  <c r="O104" i="33"/>
  <c r="P103" i="33"/>
  <c r="I106" i="33"/>
  <c r="AA107" i="33"/>
  <c r="U107" i="33"/>
  <c r="I107" i="33" s="1"/>
  <c r="AB106" i="33"/>
  <c r="L90" i="33"/>
  <c r="R106" i="33" l="1"/>
  <c r="S106" i="33"/>
  <c r="K88" i="33"/>
  <c r="L87" i="33"/>
  <c r="P115" i="33"/>
  <c r="M100" i="33"/>
  <c r="N99" i="33"/>
  <c r="Z104" i="33"/>
  <c r="T104" i="33"/>
  <c r="H104" i="33" s="1"/>
  <c r="H103" i="33"/>
  <c r="AA103" i="33"/>
  <c r="T109" i="33"/>
  <c r="AA109" i="33" s="1"/>
  <c r="Q96" i="33"/>
  <c r="O107" i="33"/>
  <c r="P106" i="33"/>
  <c r="L97" i="33"/>
  <c r="M96" i="33"/>
  <c r="F103" i="33"/>
  <c r="R104" i="33"/>
  <c r="F104" i="33" s="1"/>
  <c r="U114" i="33"/>
  <c r="U110" i="33"/>
  <c r="I110" i="33" s="1"/>
  <c r="AA110" i="33"/>
  <c r="I109" i="33"/>
  <c r="AB109" i="33"/>
  <c r="V121" i="33"/>
  <c r="E88" i="33"/>
  <c r="D88" i="33"/>
  <c r="Q94" i="33"/>
  <c r="W94" i="33"/>
  <c r="D93" i="33"/>
  <c r="E93" i="33"/>
  <c r="X93" i="33"/>
  <c r="T106" i="33"/>
  <c r="AB118" i="33"/>
  <c r="J117" i="33"/>
  <c r="V118" i="33"/>
  <c r="J118" i="33" s="1"/>
  <c r="T114" i="33" l="1"/>
  <c r="AA114" i="33" s="1"/>
  <c r="Q103" i="33"/>
  <c r="R99" i="33"/>
  <c r="K94" i="33"/>
  <c r="L93" i="33"/>
  <c r="O110" i="33"/>
  <c r="P109" i="33"/>
  <c r="V125" i="33"/>
  <c r="T117" i="33"/>
  <c r="E96" i="33"/>
  <c r="D96" i="33"/>
  <c r="Q97" i="33"/>
  <c r="W97" i="33"/>
  <c r="X96" i="33"/>
  <c r="N104" i="33"/>
  <c r="O103" i="33"/>
  <c r="U117" i="33"/>
  <c r="Q99" i="33"/>
  <c r="P118" i="33"/>
  <c r="Z107" i="33"/>
  <c r="Z106" i="33"/>
  <c r="T107" i="33"/>
  <c r="H107" i="33" s="1"/>
  <c r="H106" i="33"/>
  <c r="AA106" i="33"/>
  <c r="J121" i="33"/>
  <c r="AB122" i="33"/>
  <c r="V122" i="33"/>
  <c r="J122" i="33" s="1"/>
  <c r="U115" i="33"/>
  <c r="I115" i="33" s="1"/>
  <c r="AA115" i="33"/>
  <c r="I114" i="33"/>
  <c r="AB114" i="33"/>
  <c r="H109" i="33"/>
  <c r="Z110" i="33"/>
  <c r="T110" i="33"/>
  <c r="H110" i="33" s="1"/>
  <c r="S107" i="33"/>
  <c r="G107" i="33" s="1"/>
  <c r="Y106" i="33"/>
  <c r="G106" i="33"/>
  <c r="E94" i="33"/>
  <c r="D94" i="33"/>
  <c r="X107" i="33"/>
  <c r="R107" i="33"/>
  <c r="F107" i="33" s="1"/>
  <c r="F106" i="33"/>
  <c r="Q106" i="33" l="1"/>
  <c r="O115" i="33"/>
  <c r="P114" i="33"/>
  <c r="Q100" i="33"/>
  <c r="E99" i="33"/>
  <c r="K100" i="33" s="1"/>
  <c r="D99" i="33"/>
  <c r="W100" i="33"/>
  <c r="E97" i="33"/>
  <c r="D97" i="33"/>
  <c r="H117" i="33"/>
  <c r="T118" i="33"/>
  <c r="H118" i="33" s="1"/>
  <c r="Z118" i="33"/>
  <c r="R100" i="33"/>
  <c r="F100" i="33" s="1"/>
  <c r="X100" i="33"/>
  <c r="X99" i="33"/>
  <c r="F99" i="33"/>
  <c r="Y99" i="33"/>
  <c r="X104" i="33"/>
  <c r="N106" i="33"/>
  <c r="N107" i="33"/>
  <c r="O106" i="33"/>
  <c r="AB126" i="33"/>
  <c r="J125" i="33"/>
  <c r="V126" i="33"/>
  <c r="J126" i="33" s="1"/>
  <c r="S109" i="33"/>
  <c r="L107" i="33"/>
  <c r="N110" i="33"/>
  <c r="S103" i="33"/>
  <c r="AA118" i="33"/>
  <c r="AA117" i="33"/>
  <c r="I117" i="33"/>
  <c r="U118" i="33"/>
  <c r="I118" i="33" s="1"/>
  <c r="AB117" i="33"/>
  <c r="K97" i="33"/>
  <c r="L96" i="33"/>
  <c r="O109" i="33"/>
  <c r="E103" i="33"/>
  <c r="D103" i="33"/>
  <c r="Q104" i="33"/>
  <c r="W104" i="33"/>
  <c r="X103" i="33"/>
  <c r="T121" i="33"/>
  <c r="V129" i="33"/>
  <c r="U121" i="33"/>
  <c r="M106" i="33"/>
  <c r="P122" i="33"/>
  <c r="H114" i="33"/>
  <c r="O114" i="33" s="1"/>
  <c r="T115" i="33"/>
  <c r="H115" i="33" s="1"/>
  <c r="Z115" i="33"/>
  <c r="T122" i="33" l="1"/>
  <c r="H122" i="33" s="1"/>
  <c r="H121" i="33"/>
  <c r="Z122" i="33"/>
  <c r="G103" i="33"/>
  <c r="S104" i="33"/>
  <c r="G104" i="33" s="1"/>
  <c r="Y104" i="33"/>
  <c r="Y103" i="33"/>
  <c r="Z103" i="33"/>
  <c r="Y107" i="33"/>
  <c r="P126" i="33"/>
  <c r="E100" i="33"/>
  <c r="D100" i="33"/>
  <c r="U125" i="33"/>
  <c r="S117" i="33"/>
  <c r="N115" i="33"/>
  <c r="K104" i="33"/>
  <c r="L103" i="33"/>
  <c r="T125" i="33"/>
  <c r="AA122" i="33"/>
  <c r="U122" i="33"/>
  <c r="I122" i="33" s="1"/>
  <c r="AA121" i="33"/>
  <c r="I121" i="33"/>
  <c r="AB121" i="33"/>
  <c r="Y110" i="33"/>
  <c r="G109" i="33"/>
  <c r="S110" i="33"/>
  <c r="G110" i="33" s="1"/>
  <c r="Z109" i="33"/>
  <c r="N118" i="33"/>
  <c r="V132" i="33"/>
  <c r="Q114" i="33"/>
  <c r="S114" i="33"/>
  <c r="J129" i="33"/>
  <c r="V130" i="33"/>
  <c r="J130" i="33" s="1"/>
  <c r="AB130" i="33"/>
  <c r="E104" i="33"/>
  <c r="D104" i="33"/>
  <c r="O117" i="33"/>
  <c r="O118" i="33"/>
  <c r="P117" i="33"/>
  <c r="L100" i="33"/>
  <c r="L99" i="33"/>
  <c r="M99" i="33"/>
  <c r="L104" i="33"/>
  <c r="W107" i="33"/>
  <c r="Q107" i="33"/>
  <c r="E106" i="33"/>
  <c r="D106" i="33"/>
  <c r="X106" i="33"/>
  <c r="U129" i="33" l="1"/>
  <c r="Q115" i="33"/>
  <c r="D114" i="33"/>
  <c r="E114" i="33"/>
  <c r="O122" i="33"/>
  <c r="O121" i="33"/>
  <c r="P121" i="33"/>
  <c r="R109" i="33"/>
  <c r="I125" i="33"/>
  <c r="AA125" i="33"/>
  <c r="AA126" i="33"/>
  <c r="U126" i="33"/>
  <c r="I126" i="33" s="1"/>
  <c r="AB125" i="33"/>
  <c r="T129" i="33"/>
  <c r="K107" i="33"/>
  <c r="L106" i="33"/>
  <c r="AB133" i="33"/>
  <c r="J132" i="33"/>
  <c r="V133" i="33"/>
  <c r="J133" i="33" s="1"/>
  <c r="M104" i="33"/>
  <c r="M103" i="33"/>
  <c r="N103" i="33"/>
  <c r="M107" i="33"/>
  <c r="V135" i="33"/>
  <c r="E107" i="33"/>
  <c r="D107" i="33"/>
  <c r="P130" i="33"/>
  <c r="T126" i="33"/>
  <c r="H126" i="33" s="1"/>
  <c r="H125" i="33"/>
  <c r="Z126" i="33"/>
  <c r="G117" i="33"/>
  <c r="Y118" i="33"/>
  <c r="S118" i="33"/>
  <c r="G118" i="33" s="1"/>
  <c r="Z117" i="33"/>
  <c r="S121" i="33"/>
  <c r="G114" i="33"/>
  <c r="S115" i="33"/>
  <c r="G115" i="33" s="1"/>
  <c r="Y115" i="33"/>
  <c r="Z114" i="33"/>
  <c r="M110" i="33"/>
  <c r="N109" i="33"/>
  <c r="N122" i="33"/>
  <c r="V140" i="33" l="1"/>
  <c r="S125" i="33"/>
  <c r="M118" i="33"/>
  <c r="N117" i="33"/>
  <c r="Q109" i="33"/>
  <c r="X109" i="33" s="1"/>
  <c r="U132" i="33"/>
  <c r="R114" i="33"/>
  <c r="H129" i="33"/>
  <c r="Z130" i="33"/>
  <c r="T130" i="33"/>
  <c r="H130" i="33" s="1"/>
  <c r="D115" i="33"/>
  <c r="E115" i="33"/>
  <c r="R125" i="33"/>
  <c r="M115" i="33"/>
  <c r="N114" i="33"/>
  <c r="N126" i="33"/>
  <c r="O125" i="33"/>
  <c r="O126" i="33"/>
  <c r="P125" i="33"/>
  <c r="R110" i="33"/>
  <c r="F110" i="33" s="1"/>
  <c r="X110" i="33"/>
  <c r="F109" i="33"/>
  <c r="Y109" i="33"/>
  <c r="G121" i="33"/>
  <c r="Y122" i="33"/>
  <c r="S122" i="33"/>
  <c r="G122" i="33" s="1"/>
  <c r="Z121" i="33"/>
  <c r="R117" i="33"/>
  <c r="J135" i="33"/>
  <c r="V136" i="33"/>
  <c r="J136" i="33" s="1"/>
  <c r="AB136" i="33"/>
  <c r="P133" i="33"/>
  <c r="AA129" i="33"/>
  <c r="I129" i="33"/>
  <c r="AA130" i="33"/>
  <c r="U130" i="33"/>
  <c r="I130" i="33" s="1"/>
  <c r="AB129" i="33"/>
  <c r="O129" i="33" l="1"/>
  <c r="O130" i="33"/>
  <c r="P129" i="33"/>
  <c r="P136" i="33"/>
  <c r="S129" i="33"/>
  <c r="L110" i="33"/>
  <c r="M109" i="33"/>
  <c r="R126" i="33"/>
  <c r="F126" i="33" s="1"/>
  <c r="F125" i="33"/>
  <c r="R121" i="33"/>
  <c r="X126" i="33" s="1"/>
  <c r="N130" i="33"/>
  <c r="F114" i="33"/>
  <c r="R115" i="33"/>
  <c r="F115" i="33" s="1"/>
  <c r="X114" i="33"/>
  <c r="X115" i="33"/>
  <c r="Y114" i="33"/>
  <c r="D109" i="33"/>
  <c r="Q110" i="33"/>
  <c r="W110" i="33"/>
  <c r="E109" i="33"/>
  <c r="W115" i="33"/>
  <c r="V148" i="33"/>
  <c r="U135" i="33"/>
  <c r="X118" i="33"/>
  <c r="F117" i="33"/>
  <c r="R118" i="33"/>
  <c r="F118" i="33" s="1"/>
  <c r="Y117" i="33"/>
  <c r="M122" i="33"/>
  <c r="N121" i="33"/>
  <c r="Y125" i="33"/>
  <c r="Y126" i="33"/>
  <c r="G125" i="33"/>
  <c r="S126" i="33"/>
  <c r="G126" i="33" s="1"/>
  <c r="Z125" i="33"/>
  <c r="Q117" i="33"/>
  <c r="AA133" i="33"/>
  <c r="I132" i="33"/>
  <c r="U133" i="33"/>
  <c r="I133" i="33" s="1"/>
  <c r="AB132" i="33"/>
  <c r="AB141" i="33"/>
  <c r="J140" i="33"/>
  <c r="V141" i="33"/>
  <c r="J141" i="33" s="1"/>
  <c r="R129" i="33" l="1"/>
  <c r="Y129" i="33" s="1"/>
  <c r="Q121" i="33"/>
  <c r="X121" i="33" s="1"/>
  <c r="L118" i="33"/>
  <c r="M117" i="33"/>
  <c r="K110" i="33"/>
  <c r="K115" i="33"/>
  <c r="Q129" i="33"/>
  <c r="T140" i="33"/>
  <c r="P141" i="33"/>
  <c r="O133" i="33"/>
  <c r="P132" i="33"/>
  <c r="M126" i="33"/>
  <c r="M125" i="33"/>
  <c r="N125" i="33"/>
  <c r="AA136" i="33"/>
  <c r="U136" i="33"/>
  <c r="I136" i="33" s="1"/>
  <c r="I135" i="33"/>
  <c r="AB135" i="33"/>
  <c r="U140" i="33"/>
  <c r="W118" i="33"/>
  <c r="D117" i="33"/>
  <c r="Q118" i="33"/>
  <c r="E117" i="33"/>
  <c r="K118" i="33" s="1"/>
  <c r="X117" i="33"/>
  <c r="T132" i="33"/>
  <c r="J148" i="33"/>
  <c r="AB149" i="33"/>
  <c r="V149" i="33"/>
  <c r="J149" i="33" s="1"/>
  <c r="E110" i="33"/>
  <c r="D110" i="33"/>
  <c r="L115" i="33"/>
  <c r="L114" i="33"/>
  <c r="M114" i="33"/>
  <c r="X122" i="33"/>
  <c r="F121" i="33"/>
  <c r="R122" i="33"/>
  <c r="F122" i="33" s="1"/>
  <c r="Y121" i="33"/>
  <c r="Y130" i="33"/>
  <c r="S130" i="33"/>
  <c r="G130" i="33" s="1"/>
  <c r="G129" i="33"/>
  <c r="Z129" i="33"/>
  <c r="V152" i="33"/>
  <c r="Q125" i="33"/>
  <c r="L109" i="33"/>
  <c r="U148" i="33" l="1"/>
  <c r="AB153" i="33"/>
  <c r="J152" i="33"/>
  <c r="V153" i="33"/>
  <c r="J153" i="33" s="1"/>
  <c r="D118" i="33"/>
  <c r="E118" i="33"/>
  <c r="I140" i="33"/>
  <c r="AA141" i="33"/>
  <c r="U141" i="33"/>
  <c r="I141" i="33" s="1"/>
  <c r="AA140" i="33"/>
  <c r="AB140" i="33"/>
  <c r="E129" i="33"/>
  <c r="W130" i="33"/>
  <c r="D129" i="33"/>
  <c r="Q130" i="33"/>
  <c r="E121" i="33"/>
  <c r="K122" i="33" s="1"/>
  <c r="W122" i="33"/>
  <c r="D121" i="33"/>
  <c r="Q122" i="33"/>
  <c r="L122" i="33"/>
  <c r="M121" i="33"/>
  <c r="H132" i="33"/>
  <c r="Z133" i="33"/>
  <c r="T133" i="33"/>
  <c r="H133" i="33" s="1"/>
  <c r="AA132" i="33"/>
  <c r="T135" i="33"/>
  <c r="Z141" i="33" s="1"/>
  <c r="X130" i="33"/>
  <c r="X129" i="33"/>
  <c r="R130" i="33"/>
  <c r="F130" i="33" s="1"/>
  <c r="F129" i="33"/>
  <c r="M129" i="33" s="1"/>
  <c r="V156" i="33"/>
  <c r="L126" i="33"/>
  <c r="M130" i="33"/>
  <c r="N129" i="33"/>
  <c r="O136" i="33"/>
  <c r="P135" i="33"/>
  <c r="S132" i="33"/>
  <c r="W126" i="33"/>
  <c r="Q126" i="33"/>
  <c r="E125" i="33"/>
  <c r="D125" i="33"/>
  <c r="X125" i="33"/>
  <c r="P149" i="33"/>
  <c r="T141" i="33"/>
  <c r="H141" i="33" s="1"/>
  <c r="H140" i="33"/>
  <c r="L117" i="33"/>
  <c r="V160" i="33" l="1"/>
  <c r="U152" i="33"/>
  <c r="E126" i="33"/>
  <c r="D126" i="33"/>
  <c r="G132" i="33"/>
  <c r="N132" i="33" s="1"/>
  <c r="Y133" i="33"/>
  <c r="S133" i="33"/>
  <c r="G133" i="33" s="1"/>
  <c r="Z132" i="33"/>
  <c r="E122" i="33"/>
  <c r="D122" i="33"/>
  <c r="E130" i="33"/>
  <c r="D130" i="33"/>
  <c r="S135" i="33"/>
  <c r="Z135" i="33" s="1"/>
  <c r="T136" i="33"/>
  <c r="H136" i="33" s="1"/>
  <c r="H135" i="33"/>
  <c r="N141" i="33" s="1"/>
  <c r="Z136" i="33"/>
  <c r="AA135" i="33"/>
  <c r="N133" i="33"/>
  <c r="O132" i="33"/>
  <c r="O140" i="33"/>
  <c r="O141" i="33"/>
  <c r="P140" i="33"/>
  <c r="P153" i="33"/>
  <c r="S140" i="33"/>
  <c r="R132" i="33"/>
  <c r="J156" i="33"/>
  <c r="AB157" i="33"/>
  <c r="V157" i="33"/>
  <c r="J157" i="33" s="1"/>
  <c r="L121" i="33"/>
  <c r="K126" i="33"/>
  <c r="L125" i="33"/>
  <c r="L130" i="33"/>
  <c r="L129" i="33"/>
  <c r="K130" i="33"/>
  <c r="I148" i="33"/>
  <c r="AA149" i="33"/>
  <c r="U149" i="33"/>
  <c r="I149" i="33" s="1"/>
  <c r="AB148" i="33"/>
  <c r="S148" i="33" l="1"/>
  <c r="O149" i="33"/>
  <c r="P148" i="33"/>
  <c r="M133" i="33"/>
  <c r="V166" i="33"/>
  <c r="Q135" i="33"/>
  <c r="R135" i="33"/>
  <c r="Y135" i="33" s="1"/>
  <c r="Q132" i="33"/>
  <c r="X132" i="33" s="1"/>
  <c r="T148" i="33"/>
  <c r="P157" i="33"/>
  <c r="N136" i="33"/>
  <c r="O135" i="33"/>
  <c r="AA153" i="33"/>
  <c r="U153" i="33"/>
  <c r="I153" i="33" s="1"/>
  <c r="I152" i="33"/>
  <c r="AB152" i="33"/>
  <c r="U156" i="33"/>
  <c r="F132" i="33"/>
  <c r="X133" i="33"/>
  <c r="R133" i="33"/>
  <c r="F133" i="33" s="1"/>
  <c r="Y141" i="33"/>
  <c r="G140" i="33"/>
  <c r="S141" i="33"/>
  <c r="G141" i="33" s="1"/>
  <c r="Z140" i="33"/>
  <c r="G135" i="33"/>
  <c r="N135" i="33" s="1"/>
  <c r="Y136" i="33"/>
  <c r="S136" i="33"/>
  <c r="G136" i="33" s="1"/>
  <c r="Y132" i="33"/>
  <c r="AB161" i="33"/>
  <c r="J160" i="33"/>
  <c r="V161" i="33"/>
  <c r="J161" i="33" s="1"/>
  <c r="S152" i="33" l="1"/>
  <c r="AA157" i="33"/>
  <c r="U157" i="33"/>
  <c r="I157" i="33" s="1"/>
  <c r="I156" i="33"/>
  <c r="AB156" i="33"/>
  <c r="H148" i="33"/>
  <c r="T149" i="33"/>
  <c r="H149" i="33" s="1"/>
  <c r="Z148" i="33"/>
  <c r="Z149" i="33"/>
  <c r="AA148" i="33"/>
  <c r="Q148" i="33"/>
  <c r="T160" i="33"/>
  <c r="L133" i="33"/>
  <c r="W133" i="33"/>
  <c r="E132" i="33"/>
  <c r="K133" i="33" s="1"/>
  <c r="Q133" i="33"/>
  <c r="D132" i="33"/>
  <c r="X135" i="33"/>
  <c r="X136" i="33"/>
  <c r="R136" i="33"/>
  <c r="F136" i="33" s="1"/>
  <c r="F135" i="33"/>
  <c r="M135" i="33" s="1"/>
  <c r="AB167" i="33"/>
  <c r="V167" i="33"/>
  <c r="J167" i="33" s="1"/>
  <c r="J166" i="33"/>
  <c r="U160" i="33"/>
  <c r="P161" i="33"/>
  <c r="M136" i="33"/>
  <c r="O153" i="33"/>
  <c r="P152" i="33"/>
  <c r="E135" i="33"/>
  <c r="W136" i="33"/>
  <c r="D135" i="33"/>
  <c r="Q136" i="33"/>
  <c r="M132" i="33"/>
  <c r="V171" i="33"/>
  <c r="Q140" i="33"/>
  <c r="T152" i="33"/>
  <c r="M141" i="33"/>
  <c r="N140" i="33"/>
  <c r="R140" i="33"/>
  <c r="Y149" i="33"/>
  <c r="S149" i="33"/>
  <c r="G149" i="33" s="1"/>
  <c r="G148" i="33"/>
  <c r="K136" i="33" l="1"/>
  <c r="L132" i="33"/>
  <c r="R156" i="33"/>
  <c r="Q152" i="33"/>
  <c r="R148" i="33"/>
  <c r="M149" i="33"/>
  <c r="W141" i="33"/>
  <c r="E140" i="33"/>
  <c r="K141" i="33" s="1"/>
  <c r="D140" i="33"/>
  <c r="Q141" i="33"/>
  <c r="P167" i="33"/>
  <c r="V174" i="33"/>
  <c r="V172" i="33"/>
  <c r="J172" i="33" s="1"/>
  <c r="AB172" i="33"/>
  <c r="J171" i="33"/>
  <c r="T161" i="33"/>
  <c r="H161" i="33" s="1"/>
  <c r="H160" i="33"/>
  <c r="L136" i="33"/>
  <c r="L135" i="33"/>
  <c r="E148" i="33"/>
  <c r="W149" i="33"/>
  <c r="D148" i="33"/>
  <c r="Q149" i="33"/>
  <c r="N149" i="33"/>
  <c r="N148" i="33"/>
  <c r="O148" i="33"/>
  <c r="X140" i="33"/>
  <c r="X141" i="33"/>
  <c r="R141" i="33"/>
  <c r="F141" i="33" s="1"/>
  <c r="F140" i="33"/>
  <c r="Y140" i="33"/>
  <c r="U166" i="33"/>
  <c r="H152" i="33"/>
  <c r="Z153" i="33"/>
  <c r="Z152" i="33"/>
  <c r="T153" i="33"/>
  <c r="H153" i="33" s="1"/>
  <c r="AA152" i="33"/>
  <c r="E136" i="33"/>
  <c r="D136" i="33"/>
  <c r="I160" i="33"/>
  <c r="U161" i="33"/>
  <c r="I161" i="33" s="1"/>
  <c r="AA161" i="33"/>
  <c r="AA160" i="33"/>
  <c r="AB160" i="33"/>
  <c r="E133" i="33"/>
  <c r="D133" i="33"/>
  <c r="T156" i="33"/>
  <c r="Z161" i="33" s="1"/>
  <c r="O157" i="33"/>
  <c r="P156" i="33"/>
  <c r="G152" i="33"/>
  <c r="Y153" i="33"/>
  <c r="S153" i="33"/>
  <c r="G153" i="33" s="1"/>
  <c r="K149" i="33" l="1"/>
  <c r="S156" i="33"/>
  <c r="Z156" i="33" s="1"/>
  <c r="U167" i="33"/>
  <c r="I167" i="33" s="1"/>
  <c r="AA167" i="33"/>
  <c r="I166" i="33"/>
  <c r="AB166" i="33"/>
  <c r="L141" i="33"/>
  <c r="L140" i="33"/>
  <c r="M140" i="33"/>
  <c r="AB175" i="33"/>
  <c r="J174" i="33"/>
  <c r="V175" i="33"/>
  <c r="J175" i="33" s="1"/>
  <c r="S160" i="33"/>
  <c r="P172" i="33"/>
  <c r="X148" i="33"/>
  <c r="F148" i="33"/>
  <c r="R149" i="33"/>
  <c r="F149" i="33" s="1"/>
  <c r="X149" i="33"/>
  <c r="Y148" i="33"/>
  <c r="U171" i="33"/>
  <c r="M153" i="33"/>
  <c r="O160" i="33"/>
  <c r="O161" i="33"/>
  <c r="P160" i="33"/>
  <c r="E141" i="33"/>
  <c r="D141" i="33"/>
  <c r="D152" i="33"/>
  <c r="W153" i="33"/>
  <c r="Q153" i="33"/>
  <c r="E152" i="33"/>
  <c r="K153" i="33" s="1"/>
  <c r="V179" i="33"/>
  <c r="T157" i="33"/>
  <c r="H157" i="33" s="1"/>
  <c r="H156" i="33"/>
  <c r="Z157" i="33"/>
  <c r="AA156" i="33"/>
  <c r="N153" i="33"/>
  <c r="N152" i="33"/>
  <c r="O152" i="33"/>
  <c r="D149" i="33"/>
  <c r="E149" i="33"/>
  <c r="R157" i="33"/>
  <c r="F157" i="33" s="1"/>
  <c r="F156" i="33"/>
  <c r="V187" i="33" l="1"/>
  <c r="R160" i="33"/>
  <c r="Y160" i="33" s="1"/>
  <c r="T166" i="33"/>
  <c r="R152" i="33"/>
  <c r="T171" i="33"/>
  <c r="AA171" i="33" s="1"/>
  <c r="S171" i="33"/>
  <c r="AB180" i="33"/>
  <c r="J179" i="33"/>
  <c r="V180" i="33"/>
  <c r="J180" i="33" s="1"/>
  <c r="D153" i="33"/>
  <c r="E153" i="33"/>
  <c r="P175" i="33"/>
  <c r="Q160" i="33"/>
  <c r="U174" i="33"/>
  <c r="N157" i="33"/>
  <c r="O156" i="33"/>
  <c r="N161" i="33"/>
  <c r="Q156" i="33"/>
  <c r="U172" i="33"/>
  <c r="I172" i="33" s="1"/>
  <c r="AA172" i="33"/>
  <c r="I171" i="33"/>
  <c r="AB171" i="33"/>
  <c r="L149" i="33"/>
  <c r="L148" i="33"/>
  <c r="M148" i="33"/>
  <c r="Y161" i="33"/>
  <c r="G160" i="33"/>
  <c r="S161" i="33"/>
  <c r="G161" i="33" s="1"/>
  <c r="Z160" i="33"/>
  <c r="O167" i="33"/>
  <c r="P166" i="33"/>
  <c r="Y156" i="33"/>
  <c r="G156" i="33"/>
  <c r="Y157" i="33"/>
  <c r="S157" i="33"/>
  <c r="G157" i="33" s="1"/>
  <c r="M161" i="33" l="1"/>
  <c r="N160" i="33"/>
  <c r="G171" i="33"/>
  <c r="S172" i="33"/>
  <c r="G172" i="33" s="1"/>
  <c r="V195" i="33"/>
  <c r="M157" i="33"/>
  <c r="M156" i="33"/>
  <c r="O172" i="33"/>
  <c r="P171" i="33"/>
  <c r="E156" i="33"/>
  <c r="W157" i="33"/>
  <c r="D156" i="33"/>
  <c r="Q157" i="33"/>
  <c r="X156" i="33"/>
  <c r="N156" i="33"/>
  <c r="AA175" i="33"/>
  <c r="I174" i="33"/>
  <c r="U175" i="33"/>
  <c r="I175" i="33" s="1"/>
  <c r="AB174" i="33"/>
  <c r="P180" i="33"/>
  <c r="T172" i="33"/>
  <c r="H172" i="33" s="1"/>
  <c r="Z171" i="33"/>
  <c r="H171" i="33"/>
  <c r="O171" i="33" s="1"/>
  <c r="Z172" i="33"/>
  <c r="T167" i="33"/>
  <c r="H167" i="33" s="1"/>
  <c r="H166" i="33"/>
  <c r="Z167" i="33"/>
  <c r="AA166" i="33"/>
  <c r="D160" i="33"/>
  <c r="E160" i="33"/>
  <c r="Q161" i="33"/>
  <c r="W161" i="33"/>
  <c r="R153" i="33"/>
  <c r="F153" i="33" s="1"/>
  <c r="X152" i="33"/>
  <c r="F152" i="33"/>
  <c r="X153" i="33"/>
  <c r="Y152" i="33"/>
  <c r="X157" i="33"/>
  <c r="X161" i="33"/>
  <c r="F160" i="33"/>
  <c r="R161" i="33"/>
  <c r="F161" i="33" s="1"/>
  <c r="X160" i="33"/>
  <c r="U179" i="33"/>
  <c r="AB188" i="33"/>
  <c r="J187" i="33"/>
  <c r="V188" i="33"/>
  <c r="J188" i="33" s="1"/>
  <c r="U187" i="33" l="1"/>
  <c r="R166" i="33"/>
  <c r="T174" i="33"/>
  <c r="P188" i="33"/>
  <c r="L153" i="33"/>
  <c r="L152" i="33"/>
  <c r="M152" i="33"/>
  <c r="L157" i="33"/>
  <c r="E161" i="33"/>
  <c r="D161" i="33"/>
  <c r="S166" i="33"/>
  <c r="V198" i="33"/>
  <c r="Q166" i="33"/>
  <c r="K161" i="33"/>
  <c r="R171" i="33"/>
  <c r="T179" i="33"/>
  <c r="AA179" i="33" s="1"/>
  <c r="L161" i="33"/>
  <c r="L160" i="33"/>
  <c r="O175" i="33"/>
  <c r="P174" i="33"/>
  <c r="K157" i="33"/>
  <c r="L156" i="33"/>
  <c r="J195" i="33"/>
  <c r="V196" i="33"/>
  <c r="J196" i="33" s="1"/>
  <c r="AB196" i="33"/>
  <c r="M160" i="33"/>
  <c r="S174" i="33"/>
  <c r="U180" i="33"/>
  <c r="I180" i="33" s="1"/>
  <c r="AA180" i="33"/>
  <c r="I179" i="33"/>
  <c r="AB179" i="33"/>
  <c r="N167" i="33"/>
  <c r="O166" i="33"/>
  <c r="N171" i="33"/>
  <c r="N172" i="33"/>
  <c r="E157" i="33"/>
  <c r="D157" i="33"/>
  <c r="S179" i="33" l="1"/>
  <c r="Z179" i="33" s="1"/>
  <c r="P196" i="33"/>
  <c r="Z174" i="33"/>
  <c r="H174" i="33"/>
  <c r="T175" i="33"/>
  <c r="H175" i="33" s="1"/>
  <c r="Z175" i="33"/>
  <c r="AA174" i="33"/>
  <c r="U195" i="33"/>
  <c r="H179" i="33"/>
  <c r="O179" i="33" s="1"/>
  <c r="T180" i="33"/>
  <c r="H180" i="33" s="1"/>
  <c r="Z180" i="33"/>
  <c r="D166" i="33"/>
  <c r="E166" i="33"/>
  <c r="K167" i="33" s="1"/>
  <c r="W167" i="33"/>
  <c r="Q167" i="33"/>
  <c r="X166" i="33"/>
  <c r="F166" i="33"/>
  <c r="X167" i="33"/>
  <c r="R167" i="33"/>
  <c r="F167" i="33" s="1"/>
  <c r="S187" i="33"/>
  <c r="O180" i="33"/>
  <c r="P179" i="33"/>
  <c r="Y175" i="33"/>
  <c r="G174" i="33"/>
  <c r="S175" i="33"/>
  <c r="G175" i="33" s="1"/>
  <c r="J198" i="33"/>
  <c r="V199" i="33"/>
  <c r="J199" i="33" s="1"/>
  <c r="AB199" i="33"/>
  <c r="V203" i="33"/>
  <c r="F171" i="33"/>
  <c r="X172" i="33"/>
  <c r="R172" i="33"/>
  <c r="F172" i="33" s="1"/>
  <c r="Y171" i="33"/>
  <c r="Y167" i="33"/>
  <c r="Y166" i="33"/>
  <c r="G166" i="33"/>
  <c r="S167" i="33"/>
  <c r="G167" i="33" s="1"/>
  <c r="Y172" i="33"/>
  <c r="Z166" i="33"/>
  <c r="I187" i="33"/>
  <c r="AA188" i="33"/>
  <c r="U188" i="33"/>
  <c r="I188" i="33" s="1"/>
  <c r="AB187" i="33"/>
  <c r="T198" i="33" l="1"/>
  <c r="L172" i="33"/>
  <c r="M171" i="33"/>
  <c r="E167" i="33"/>
  <c r="D167" i="33"/>
  <c r="T195" i="33"/>
  <c r="AA195" i="33" s="1"/>
  <c r="J203" i="33"/>
  <c r="V204" i="33"/>
  <c r="J204" i="33" s="1"/>
  <c r="AB204" i="33"/>
  <c r="P199" i="33"/>
  <c r="L167" i="33"/>
  <c r="L166" i="33"/>
  <c r="V207" i="33"/>
  <c r="Q171" i="33"/>
  <c r="O188" i="33"/>
  <c r="P187" i="33"/>
  <c r="M167" i="33"/>
  <c r="M166" i="33"/>
  <c r="N166" i="33"/>
  <c r="M172" i="33"/>
  <c r="M175" i="33"/>
  <c r="G187" i="33"/>
  <c r="S188" i="33"/>
  <c r="G188" i="33" s="1"/>
  <c r="Y188" i="33"/>
  <c r="N180" i="33"/>
  <c r="R179" i="33"/>
  <c r="Y179" i="33" s="1"/>
  <c r="U198" i="33"/>
  <c r="T187" i="33"/>
  <c r="R174" i="33"/>
  <c r="U196" i="33"/>
  <c r="I196" i="33" s="1"/>
  <c r="AA196" i="33"/>
  <c r="I195" i="33"/>
  <c r="AB195" i="33"/>
  <c r="N175" i="33"/>
  <c r="N174" i="33"/>
  <c r="O174" i="33"/>
  <c r="Y180" i="33"/>
  <c r="G179" i="33"/>
  <c r="S180" i="33"/>
  <c r="G180" i="33" s="1"/>
  <c r="M188" i="33" l="1"/>
  <c r="O196" i="33"/>
  <c r="P195" i="33"/>
  <c r="Q187" i="33"/>
  <c r="M180" i="33"/>
  <c r="T188" i="33"/>
  <c r="H188" i="33" s="1"/>
  <c r="H187" i="33"/>
  <c r="Z188" i="33"/>
  <c r="Z187" i="33"/>
  <c r="AA187" i="33"/>
  <c r="N179" i="33"/>
  <c r="AB208" i="33"/>
  <c r="J207" i="33"/>
  <c r="V208" i="33"/>
  <c r="J208" i="33" s="1"/>
  <c r="F174" i="33"/>
  <c r="R175" i="33"/>
  <c r="F175" i="33" s="1"/>
  <c r="X175" i="33"/>
  <c r="Y174" i="33"/>
  <c r="AA198" i="33"/>
  <c r="U199" i="33"/>
  <c r="I199" i="33" s="1"/>
  <c r="AA199" i="33"/>
  <c r="I198" i="33"/>
  <c r="AB198" i="33"/>
  <c r="P204" i="33"/>
  <c r="V216" i="33"/>
  <c r="U203" i="33"/>
  <c r="Q174" i="33"/>
  <c r="R187" i="33"/>
  <c r="F179" i="33"/>
  <c r="M179" i="33" s="1"/>
  <c r="X180" i="33"/>
  <c r="R180" i="33"/>
  <c r="F180" i="33" s="1"/>
  <c r="Q172" i="33"/>
  <c r="D171" i="33"/>
  <c r="E171" i="33"/>
  <c r="W172" i="33"/>
  <c r="X171" i="33"/>
  <c r="T196" i="33"/>
  <c r="H196" i="33" s="1"/>
  <c r="H195" i="33"/>
  <c r="Z196" i="33"/>
  <c r="H198" i="33"/>
  <c r="T199" i="33"/>
  <c r="H199" i="33" s="1"/>
  <c r="Z199" i="33"/>
  <c r="Q179" i="33" l="1"/>
  <c r="W188" i="33" s="1"/>
  <c r="W175" i="33"/>
  <c r="E174" i="33"/>
  <c r="K175" i="33" s="1"/>
  <c r="D174" i="33"/>
  <c r="Q175" i="33"/>
  <c r="O199" i="33"/>
  <c r="O198" i="33"/>
  <c r="P198" i="33"/>
  <c r="R198" i="33"/>
  <c r="E172" i="33"/>
  <c r="D172" i="33"/>
  <c r="T207" i="33"/>
  <c r="V219" i="33"/>
  <c r="N196" i="33"/>
  <c r="U204" i="33"/>
  <c r="I204" i="33" s="1"/>
  <c r="AA204" i="33"/>
  <c r="I203" i="33"/>
  <c r="AB203" i="33"/>
  <c r="L175" i="33"/>
  <c r="M174" i="33"/>
  <c r="N188" i="33"/>
  <c r="N187" i="33"/>
  <c r="O187" i="33"/>
  <c r="Q188" i="33"/>
  <c r="D187" i="33"/>
  <c r="E187" i="33"/>
  <c r="O195" i="33"/>
  <c r="U207" i="33"/>
  <c r="Q195" i="33"/>
  <c r="S198" i="33"/>
  <c r="S195" i="33"/>
  <c r="N199" i="33"/>
  <c r="K172" i="33"/>
  <c r="L171" i="33"/>
  <c r="L180" i="33"/>
  <c r="X188" i="33"/>
  <c r="X187" i="33"/>
  <c r="F187" i="33"/>
  <c r="R188" i="33"/>
  <c r="F188" i="33" s="1"/>
  <c r="Y187" i="33"/>
  <c r="J216" i="33"/>
  <c r="AB217" i="33"/>
  <c r="V217" i="33"/>
  <c r="J217" i="33" s="1"/>
  <c r="X174" i="33"/>
  <c r="P208" i="33"/>
  <c r="L174" i="33" l="1"/>
  <c r="Y199" i="33"/>
  <c r="Y198" i="33"/>
  <c r="G198" i="33"/>
  <c r="S199" i="33"/>
  <c r="G199" i="33" s="1"/>
  <c r="Z198" i="33"/>
  <c r="E188" i="33"/>
  <c r="D188" i="33"/>
  <c r="T208" i="33"/>
  <c r="H208" i="33" s="1"/>
  <c r="H207" i="33"/>
  <c r="Q196" i="33"/>
  <c r="D195" i="33"/>
  <c r="W196" i="33"/>
  <c r="E195" i="33"/>
  <c r="K196" i="33" s="1"/>
  <c r="O204" i="33"/>
  <c r="P203" i="33"/>
  <c r="U216" i="33"/>
  <c r="L187" i="33"/>
  <c r="L188" i="33"/>
  <c r="M187" i="33"/>
  <c r="T203" i="33"/>
  <c r="P217" i="33"/>
  <c r="G195" i="33"/>
  <c r="S196" i="33"/>
  <c r="G196" i="33" s="1"/>
  <c r="Y196" i="33"/>
  <c r="Z195" i="33"/>
  <c r="R199" i="33"/>
  <c r="F199" i="33" s="1"/>
  <c r="F198" i="33"/>
  <c r="V222" i="33"/>
  <c r="AA207" i="33"/>
  <c r="U208" i="33"/>
  <c r="I208" i="33" s="1"/>
  <c r="AA208" i="33"/>
  <c r="I207" i="33"/>
  <c r="AB207" i="33"/>
  <c r="V220" i="33"/>
  <c r="J220" i="33" s="1"/>
  <c r="AB220" i="33"/>
  <c r="J219" i="33"/>
  <c r="E175" i="33"/>
  <c r="D175" i="33"/>
  <c r="Q180" i="33"/>
  <c r="D179" i="33"/>
  <c r="W180" i="33"/>
  <c r="E179" i="33"/>
  <c r="K188" i="33" s="1"/>
  <c r="X179" i="33"/>
  <c r="H203" i="33" l="1"/>
  <c r="T204" i="33"/>
  <c r="H204" i="33" s="1"/>
  <c r="Z204" i="33"/>
  <c r="AA203" i="33"/>
  <c r="E196" i="33"/>
  <c r="D196" i="33"/>
  <c r="S207" i="33"/>
  <c r="D180" i="33"/>
  <c r="E180" i="33"/>
  <c r="O208" i="33"/>
  <c r="O207" i="33"/>
  <c r="P207" i="33"/>
  <c r="J222" i="33"/>
  <c r="V223" i="33"/>
  <c r="J223" i="33" s="1"/>
  <c r="AB223" i="33"/>
  <c r="Z208" i="33"/>
  <c r="M198" i="33"/>
  <c r="M199" i="33"/>
  <c r="N198" i="33"/>
  <c r="U222" i="33"/>
  <c r="R207" i="33"/>
  <c r="S216" i="33"/>
  <c r="R203" i="33"/>
  <c r="U219" i="33"/>
  <c r="K180" i="33"/>
  <c r="L179" i="33"/>
  <c r="P220" i="33"/>
  <c r="Q198" i="33"/>
  <c r="M196" i="33"/>
  <c r="N195" i="33"/>
  <c r="V226" i="33"/>
  <c r="R195" i="33"/>
  <c r="I216" i="33"/>
  <c r="AA217" i="33"/>
  <c r="U217" i="33"/>
  <c r="I217" i="33" s="1"/>
  <c r="AB216" i="33"/>
  <c r="N208" i="33"/>
  <c r="V235" i="33" l="1"/>
  <c r="R216" i="33"/>
  <c r="Y216" i="33" s="1"/>
  <c r="S219" i="33"/>
  <c r="X204" i="33"/>
  <c r="R204" i="33"/>
  <c r="F204" i="33" s="1"/>
  <c r="F203" i="33"/>
  <c r="T219" i="33"/>
  <c r="AA219" i="33" s="1"/>
  <c r="W199" i="33"/>
  <c r="Q199" i="33"/>
  <c r="D198" i="33"/>
  <c r="E198" i="33"/>
  <c r="X198" i="33"/>
  <c r="U220" i="33"/>
  <c r="I220" i="33" s="1"/>
  <c r="AA220" i="33"/>
  <c r="I219" i="33"/>
  <c r="AB219" i="33"/>
  <c r="S217" i="33"/>
  <c r="G217" i="33" s="1"/>
  <c r="Y217" i="33"/>
  <c r="G216" i="33"/>
  <c r="N204" i="33"/>
  <c r="O203" i="33"/>
  <c r="V227" i="33"/>
  <c r="J227" i="33" s="1"/>
  <c r="J226" i="33"/>
  <c r="AB227" i="33"/>
  <c r="AA223" i="33"/>
  <c r="I222" i="33"/>
  <c r="P222" i="33" s="1"/>
  <c r="U223" i="33"/>
  <c r="I223" i="33" s="1"/>
  <c r="AB222" i="33"/>
  <c r="T216" i="33"/>
  <c r="O217" i="33"/>
  <c r="P216" i="33"/>
  <c r="X195" i="33"/>
  <c r="R196" i="33"/>
  <c r="F196" i="33" s="1"/>
  <c r="F195" i="33"/>
  <c r="X196" i="33"/>
  <c r="Y195" i="33"/>
  <c r="X199" i="33"/>
  <c r="S203" i="33"/>
  <c r="Y208" i="33" s="1"/>
  <c r="X208" i="33"/>
  <c r="R208" i="33"/>
  <c r="F208" i="33" s="1"/>
  <c r="F207" i="33"/>
  <c r="P223" i="33"/>
  <c r="G207" i="33"/>
  <c r="S208" i="33"/>
  <c r="G208" i="33" s="1"/>
  <c r="Y207" i="33"/>
  <c r="Z207" i="33"/>
  <c r="U226" i="33" l="1"/>
  <c r="Y204" i="33"/>
  <c r="Y203" i="33"/>
  <c r="G203" i="33"/>
  <c r="M208" i="33" s="1"/>
  <c r="S204" i="33"/>
  <c r="G204" i="33" s="1"/>
  <c r="Z203" i="33"/>
  <c r="T222" i="33"/>
  <c r="M207" i="33"/>
  <c r="N207" i="33"/>
  <c r="L195" i="33"/>
  <c r="L196" i="33"/>
  <c r="L199" i="33"/>
  <c r="M195" i="33"/>
  <c r="E199" i="33"/>
  <c r="D199" i="33"/>
  <c r="Y220" i="33"/>
  <c r="G219" i="33"/>
  <c r="S220" i="33"/>
  <c r="G220" i="33" s="1"/>
  <c r="L208" i="33"/>
  <c r="T217" i="33"/>
  <c r="H217" i="33" s="1"/>
  <c r="Z216" i="33"/>
  <c r="H216" i="33"/>
  <c r="Z217" i="33"/>
  <c r="AA216" i="33"/>
  <c r="Q207" i="33"/>
  <c r="P227" i="33"/>
  <c r="O220" i="33"/>
  <c r="P219" i="33"/>
  <c r="R217" i="33"/>
  <c r="F217" i="33" s="1"/>
  <c r="X217" i="33"/>
  <c r="F216" i="33"/>
  <c r="M216" i="33" s="1"/>
  <c r="V240" i="33"/>
  <c r="O223" i="33"/>
  <c r="M217" i="33"/>
  <c r="K199" i="33"/>
  <c r="L198" i="33"/>
  <c r="Z219" i="33"/>
  <c r="H219" i="33"/>
  <c r="T220" i="33"/>
  <c r="H220" i="33" s="1"/>
  <c r="Z220" i="33"/>
  <c r="Q203" i="33"/>
  <c r="L204" i="33"/>
  <c r="J235" i="33"/>
  <c r="V236" i="33"/>
  <c r="J236" i="33" s="1"/>
  <c r="AB236" i="33"/>
  <c r="R222" i="33" l="1"/>
  <c r="U235" i="33"/>
  <c r="Q204" i="33"/>
  <c r="D203" i="33"/>
  <c r="W204" i="33"/>
  <c r="E203" i="33"/>
  <c r="X203" i="33"/>
  <c r="N220" i="33"/>
  <c r="N219" i="33"/>
  <c r="V241" i="33"/>
  <c r="J241" i="33" s="1"/>
  <c r="AB241" i="33"/>
  <c r="J240" i="33"/>
  <c r="W208" i="33"/>
  <c r="D207" i="33"/>
  <c r="E207" i="33"/>
  <c r="Q208" i="33"/>
  <c r="X207" i="33"/>
  <c r="L217" i="33"/>
  <c r="N217" i="33"/>
  <c r="N216" i="33"/>
  <c r="O216" i="33"/>
  <c r="M220" i="33"/>
  <c r="Z223" i="33"/>
  <c r="H222" i="33"/>
  <c r="T223" i="33"/>
  <c r="H223" i="33" s="1"/>
  <c r="AA222" i="33"/>
  <c r="V242" i="33"/>
  <c r="Q216" i="33"/>
  <c r="R219" i="33"/>
  <c r="O219" i="33"/>
  <c r="P236" i="33"/>
  <c r="T235" i="33"/>
  <c r="S222" i="33"/>
  <c r="M204" i="33"/>
  <c r="M203" i="33"/>
  <c r="N203" i="33"/>
  <c r="AA227" i="33"/>
  <c r="I226" i="33"/>
  <c r="U227" i="33"/>
  <c r="I227" i="33" s="1"/>
  <c r="AB226" i="33"/>
  <c r="Q219" i="33" l="1"/>
  <c r="X219" i="33" s="1"/>
  <c r="H235" i="33"/>
  <c r="T236" i="33"/>
  <c r="H236" i="33" s="1"/>
  <c r="Q217" i="33"/>
  <c r="D216" i="33"/>
  <c r="E216" i="33"/>
  <c r="W217" i="33"/>
  <c r="X216" i="33"/>
  <c r="N223" i="33"/>
  <c r="O222" i="33"/>
  <c r="U242" i="33"/>
  <c r="AB242" i="33" s="1"/>
  <c r="O227" i="33"/>
  <c r="P226" i="33"/>
  <c r="Y222" i="33"/>
  <c r="G222" i="33"/>
  <c r="S223" i="33"/>
  <c r="G223" i="33" s="1"/>
  <c r="Y223" i="33"/>
  <c r="J242" i="33"/>
  <c r="AB243" i="33"/>
  <c r="V243" i="33"/>
  <c r="J243" i="33" s="1"/>
  <c r="Z222" i="33"/>
  <c r="V245" i="33"/>
  <c r="U240" i="33"/>
  <c r="F219" i="33"/>
  <c r="R220" i="33"/>
  <c r="F220" i="33" s="1"/>
  <c r="X220" i="33"/>
  <c r="Y219" i="33"/>
  <c r="E208" i="33"/>
  <c r="D208" i="33"/>
  <c r="E204" i="33"/>
  <c r="D204" i="33"/>
  <c r="I235" i="33"/>
  <c r="AA236" i="33"/>
  <c r="AA235" i="33"/>
  <c r="U236" i="33"/>
  <c r="I236" i="33" s="1"/>
  <c r="AB235" i="33"/>
  <c r="R226" i="33"/>
  <c r="K208" i="33"/>
  <c r="L207" i="33"/>
  <c r="P241" i="33"/>
  <c r="K204" i="33"/>
  <c r="L203" i="33"/>
  <c r="R223" i="33"/>
  <c r="F223" i="33" s="1"/>
  <c r="X223" i="33"/>
  <c r="F222" i="33"/>
  <c r="AA241" i="33" l="1"/>
  <c r="I240" i="33"/>
  <c r="U241" i="33"/>
  <c r="I241" i="33" s="1"/>
  <c r="AB240" i="33"/>
  <c r="K217" i="33"/>
  <c r="L216" i="33"/>
  <c r="J245" i="33"/>
  <c r="V246" i="33"/>
  <c r="J246" i="33" s="1"/>
  <c r="AB246" i="33"/>
  <c r="P243" i="33"/>
  <c r="T226" i="33"/>
  <c r="V252" i="33"/>
  <c r="O236" i="33"/>
  <c r="O235" i="33"/>
  <c r="P235" i="33"/>
  <c r="L220" i="33"/>
  <c r="M219" i="33"/>
  <c r="Q222" i="33"/>
  <c r="M223" i="33"/>
  <c r="M222" i="33"/>
  <c r="N222" i="33"/>
  <c r="E217" i="33"/>
  <c r="D217" i="33"/>
  <c r="S240" i="33"/>
  <c r="S235" i="33"/>
  <c r="L223" i="33"/>
  <c r="F226" i="33"/>
  <c r="R227" i="33"/>
  <c r="F227" i="33" s="1"/>
  <c r="X227" i="33"/>
  <c r="U243" i="33"/>
  <c r="I243" i="33" s="1"/>
  <c r="I242" i="33"/>
  <c r="AA243" i="33"/>
  <c r="W220" i="33"/>
  <c r="Q220" i="33"/>
  <c r="E219" i="33"/>
  <c r="K220" i="33" s="1"/>
  <c r="D219" i="33"/>
  <c r="Q226" i="33" l="1"/>
  <c r="T240" i="33"/>
  <c r="O243" i="33"/>
  <c r="L227" i="33"/>
  <c r="Q223" i="33"/>
  <c r="D222" i="33"/>
  <c r="W223" i="33"/>
  <c r="E222" i="33"/>
  <c r="X222" i="33"/>
  <c r="Q235" i="33"/>
  <c r="V255" i="33"/>
  <c r="E220" i="33"/>
  <c r="D220" i="33"/>
  <c r="S236" i="33"/>
  <c r="G236" i="33" s="1"/>
  <c r="G235" i="33"/>
  <c r="Z235" i="33"/>
  <c r="P242" i="33"/>
  <c r="P246" i="33"/>
  <c r="O241" i="33"/>
  <c r="P240" i="33"/>
  <c r="S242" i="33"/>
  <c r="U245" i="33"/>
  <c r="Y241" i="33"/>
  <c r="G240" i="33"/>
  <c r="S241" i="33"/>
  <c r="G241" i="33" s="1"/>
  <c r="Z227" i="33"/>
  <c r="H226" i="33"/>
  <c r="T227" i="33"/>
  <c r="H227" i="33" s="1"/>
  <c r="AA226" i="33"/>
  <c r="Z236" i="33"/>
  <c r="T245" i="33"/>
  <c r="T242" i="33"/>
  <c r="L219" i="33"/>
  <c r="AB253" i="33"/>
  <c r="V253" i="33"/>
  <c r="J253" i="33" s="1"/>
  <c r="J252" i="33"/>
  <c r="T243" i="33" l="1"/>
  <c r="H243" i="33" s="1"/>
  <c r="Z242" i="33"/>
  <c r="Z243" i="33"/>
  <c r="H242" i="33"/>
  <c r="AA242" i="33"/>
  <c r="N235" i="33"/>
  <c r="W236" i="33"/>
  <c r="E235" i="33"/>
  <c r="Q236" i="33"/>
  <c r="D235" i="33"/>
  <c r="H245" i="33"/>
  <c r="Z246" i="33"/>
  <c r="T246" i="33"/>
  <c r="H246" i="33" s="1"/>
  <c r="N227" i="33"/>
  <c r="O226" i="33"/>
  <c r="N236" i="33"/>
  <c r="AA245" i="33"/>
  <c r="I245" i="33"/>
  <c r="AA246" i="33"/>
  <c r="U246" i="33"/>
  <c r="I246" i="33" s="1"/>
  <c r="AB245" i="33"/>
  <c r="S226" i="33"/>
  <c r="D223" i="33"/>
  <c r="E223" i="33"/>
  <c r="Z241" i="33"/>
  <c r="H240" i="33"/>
  <c r="T241" i="33"/>
  <c r="H241" i="33" s="1"/>
  <c r="Z240" i="33"/>
  <c r="AA240" i="33"/>
  <c r="V260" i="33"/>
  <c r="U252" i="33"/>
  <c r="G242" i="33"/>
  <c r="S243" i="33"/>
  <c r="G243" i="33" s="1"/>
  <c r="Y243" i="33"/>
  <c r="K223" i="33"/>
  <c r="L222" i="33"/>
  <c r="R235" i="33"/>
  <c r="R240" i="33"/>
  <c r="P253" i="33"/>
  <c r="M241" i="33"/>
  <c r="AB256" i="33"/>
  <c r="V256" i="33"/>
  <c r="J256" i="33" s="1"/>
  <c r="J255" i="33"/>
  <c r="Q227" i="33"/>
  <c r="E226" i="33"/>
  <c r="D226" i="33"/>
  <c r="W227" i="33"/>
  <c r="X226" i="33"/>
  <c r="R236" i="33" l="1"/>
  <c r="F236" i="33" s="1"/>
  <c r="X235" i="33"/>
  <c r="F235" i="33"/>
  <c r="X236" i="33"/>
  <c r="Y235" i="33"/>
  <c r="U253" i="33"/>
  <c r="I253" i="33" s="1"/>
  <c r="AA253" i="33"/>
  <c r="I252" i="33"/>
  <c r="AB252" i="33"/>
  <c r="R242" i="33"/>
  <c r="N242" i="33"/>
  <c r="N243" i="33"/>
  <c r="O242" i="33"/>
  <c r="S245" i="33"/>
  <c r="AB261" i="33"/>
  <c r="V261" i="33"/>
  <c r="J261" i="33" s="1"/>
  <c r="J260" i="33"/>
  <c r="E236" i="33"/>
  <c r="D236" i="33"/>
  <c r="V262" i="33"/>
  <c r="E227" i="33"/>
  <c r="D227" i="33"/>
  <c r="P256" i="33"/>
  <c r="S252" i="33"/>
  <c r="R241" i="33"/>
  <c r="F241" i="33" s="1"/>
  <c r="F240" i="33"/>
  <c r="X241" i="33"/>
  <c r="Y240" i="33"/>
  <c r="M243" i="33"/>
  <c r="K236" i="33"/>
  <c r="R245" i="33"/>
  <c r="U255" i="33"/>
  <c r="Q240" i="33"/>
  <c r="K227" i="33"/>
  <c r="L226" i="33"/>
  <c r="N240" i="33"/>
  <c r="N241" i="33"/>
  <c r="O240" i="33"/>
  <c r="Y226" i="33"/>
  <c r="S227" i="33"/>
  <c r="G227" i="33" s="1"/>
  <c r="Y227" i="33"/>
  <c r="G226" i="33"/>
  <c r="Y236" i="33"/>
  <c r="Z226" i="33"/>
  <c r="O245" i="33"/>
  <c r="O246" i="33"/>
  <c r="P245" i="33"/>
  <c r="N246" i="33"/>
  <c r="I255" i="33" l="1"/>
  <c r="AA256" i="33"/>
  <c r="U256" i="33"/>
  <c r="I256" i="33" s="1"/>
  <c r="AB255" i="33"/>
  <c r="L241" i="33"/>
  <c r="M240" i="33"/>
  <c r="X246" i="33"/>
  <c r="R246" i="33"/>
  <c r="F246" i="33" s="1"/>
  <c r="F245" i="33"/>
  <c r="AB263" i="33"/>
  <c r="V263" i="33"/>
  <c r="J263" i="33" s="1"/>
  <c r="J262" i="33"/>
  <c r="P261" i="33"/>
  <c r="F242" i="33"/>
  <c r="R243" i="33"/>
  <c r="F243" i="33" s="1"/>
  <c r="X243" i="33"/>
  <c r="Y242" i="33"/>
  <c r="L236" i="33"/>
  <c r="L235" i="33"/>
  <c r="M235" i="33"/>
  <c r="V265" i="33"/>
  <c r="T255" i="33"/>
  <c r="U260" i="33"/>
  <c r="T252" i="33"/>
  <c r="Q241" i="33"/>
  <c r="W241" i="33"/>
  <c r="E240" i="33"/>
  <c r="K241" i="33" s="1"/>
  <c r="D240" i="33"/>
  <c r="X240" i="33"/>
  <c r="Y253" i="33"/>
  <c r="G252" i="33"/>
  <c r="S253" i="33"/>
  <c r="G253" i="33" s="1"/>
  <c r="G245" i="33"/>
  <c r="Y245" i="33"/>
  <c r="S246" i="33"/>
  <c r="G246" i="33" s="1"/>
  <c r="Y246" i="33"/>
  <c r="Z245" i="33"/>
  <c r="Q242" i="33"/>
  <c r="X242" i="33" s="1"/>
  <c r="M227" i="33"/>
  <c r="M226" i="33"/>
  <c r="N226" i="33"/>
  <c r="M236" i="33"/>
  <c r="O253" i="33"/>
  <c r="P252" i="33"/>
  <c r="S260" i="33" l="1"/>
  <c r="M246" i="33"/>
  <c r="M245" i="33"/>
  <c r="N245" i="33"/>
  <c r="M253" i="33"/>
  <c r="E241" i="33"/>
  <c r="D241" i="33"/>
  <c r="U261" i="33"/>
  <c r="I261" i="33" s="1"/>
  <c r="I260" i="33"/>
  <c r="AA261" i="33"/>
  <c r="AB260" i="33"/>
  <c r="P263" i="33"/>
  <c r="L246" i="33"/>
  <c r="T262" i="33"/>
  <c r="R252" i="33"/>
  <c r="H255" i="33"/>
  <c r="O255" i="33" s="1"/>
  <c r="Z256" i="33"/>
  <c r="T256" i="33"/>
  <c r="H256" i="33" s="1"/>
  <c r="L240" i="33"/>
  <c r="U262" i="33"/>
  <c r="Z252" i="33"/>
  <c r="H252" i="33"/>
  <c r="T253" i="33"/>
  <c r="H253" i="33" s="1"/>
  <c r="Z253" i="33"/>
  <c r="AA252" i="33"/>
  <c r="O256" i="33"/>
  <c r="P255" i="33"/>
  <c r="V268" i="33"/>
  <c r="Q245" i="33"/>
  <c r="W243" i="33"/>
  <c r="Q243" i="33"/>
  <c r="D242" i="33"/>
  <c r="E242" i="33"/>
  <c r="K243" i="33" s="1"/>
  <c r="J265" i="33"/>
  <c r="AB266" i="33"/>
  <c r="V266" i="33"/>
  <c r="J266" i="33" s="1"/>
  <c r="L243" i="33"/>
  <c r="M242" i="33"/>
  <c r="AA255" i="33"/>
  <c r="L242" i="33" l="1"/>
  <c r="T265" i="33"/>
  <c r="N253" i="33"/>
  <c r="N252" i="33"/>
  <c r="O252" i="33"/>
  <c r="N256" i="33"/>
  <c r="V271" i="33"/>
  <c r="U265" i="33"/>
  <c r="R253" i="33"/>
  <c r="F253" i="33" s="1"/>
  <c r="F252" i="33"/>
  <c r="X253" i="33"/>
  <c r="Y252" i="33"/>
  <c r="O261" i="33"/>
  <c r="P260" i="33"/>
  <c r="T260" i="33"/>
  <c r="Z263" i="33" s="1"/>
  <c r="P266" i="33"/>
  <c r="Q246" i="33"/>
  <c r="D245" i="33"/>
  <c r="W246" i="33"/>
  <c r="E245" i="33"/>
  <c r="X245" i="33"/>
  <c r="AA262" i="33"/>
  <c r="I262" i="33"/>
  <c r="AA263" i="33"/>
  <c r="U263" i="33"/>
  <c r="I263" i="33" s="1"/>
  <c r="AB262" i="33"/>
  <c r="H262" i="33"/>
  <c r="T263" i="33"/>
  <c r="H263" i="33" s="1"/>
  <c r="S255" i="33"/>
  <c r="E243" i="33"/>
  <c r="D243" i="33"/>
  <c r="AB269" i="33"/>
  <c r="V269" i="33"/>
  <c r="J269" i="33" s="1"/>
  <c r="J268" i="33"/>
  <c r="G260" i="33"/>
  <c r="S261" i="33"/>
  <c r="G261" i="33" s="1"/>
  <c r="S262" i="33" l="1"/>
  <c r="R260" i="33"/>
  <c r="Y256" i="33"/>
  <c r="G255" i="33"/>
  <c r="S256" i="33"/>
  <c r="G256" i="33" s="1"/>
  <c r="Z255" i="33"/>
  <c r="D246" i="33"/>
  <c r="E246" i="33"/>
  <c r="T261" i="33"/>
  <c r="H261" i="33" s="1"/>
  <c r="Z260" i="33"/>
  <c r="H260" i="33"/>
  <c r="N263" i="33" s="1"/>
  <c r="Z261" i="33"/>
  <c r="AA260" i="33"/>
  <c r="Q260" i="33"/>
  <c r="Q252" i="33"/>
  <c r="P269" i="33"/>
  <c r="K246" i="33"/>
  <c r="L245" i="33"/>
  <c r="T268" i="33"/>
  <c r="U268" i="33"/>
  <c r="L253" i="33"/>
  <c r="M252" i="33"/>
  <c r="U266" i="33"/>
  <c r="I266" i="33" s="1"/>
  <c r="AA265" i="33"/>
  <c r="AA266" i="33"/>
  <c r="I265" i="33"/>
  <c r="AB265" i="33"/>
  <c r="V274" i="33"/>
  <c r="Y261" i="33"/>
  <c r="O262" i="33"/>
  <c r="O263" i="33"/>
  <c r="P262" i="33"/>
  <c r="J271" i="33"/>
  <c r="AB272" i="33"/>
  <c r="V272" i="33"/>
  <c r="J272" i="33" s="1"/>
  <c r="H265" i="33"/>
  <c r="T266" i="33"/>
  <c r="H266" i="33" s="1"/>
  <c r="Z266" i="33"/>
  <c r="S265" i="33" l="1"/>
  <c r="O265" i="33"/>
  <c r="O266" i="33"/>
  <c r="P265" i="33"/>
  <c r="AB275" i="33"/>
  <c r="J274" i="33"/>
  <c r="V275" i="33"/>
  <c r="J275" i="33" s="1"/>
  <c r="R261" i="33"/>
  <c r="F261" i="33" s="1"/>
  <c r="X260" i="33"/>
  <c r="F260" i="33"/>
  <c r="Y260" i="33"/>
  <c r="V277" i="33"/>
  <c r="U271" i="33"/>
  <c r="P272" i="33"/>
  <c r="AA268" i="33"/>
  <c r="I268" i="33"/>
  <c r="U269" i="33"/>
  <c r="I269" i="33" s="1"/>
  <c r="AA269" i="33"/>
  <c r="AB268" i="33"/>
  <c r="W253" i="33"/>
  <c r="Q253" i="33"/>
  <c r="D252" i="33"/>
  <c r="E252" i="33"/>
  <c r="X252" i="33"/>
  <c r="N260" i="33"/>
  <c r="N261" i="33"/>
  <c r="O260" i="33"/>
  <c r="N266" i="33"/>
  <c r="R255" i="33"/>
  <c r="X261" i="33" s="1"/>
  <c r="H268" i="33"/>
  <c r="Z269" i="33"/>
  <c r="T269" i="33"/>
  <c r="H269" i="33" s="1"/>
  <c r="D260" i="33"/>
  <c r="E260" i="33"/>
  <c r="Q261" i="33"/>
  <c r="M256" i="33"/>
  <c r="N255" i="33"/>
  <c r="M261" i="33"/>
  <c r="G262" i="33"/>
  <c r="S263" i="33"/>
  <c r="G263" i="33" s="1"/>
  <c r="Y263" i="33"/>
  <c r="Z262" i="33"/>
  <c r="V280" i="33" l="1"/>
  <c r="N269" i="33"/>
  <c r="E253" i="33"/>
  <c r="D253" i="33"/>
  <c r="S268" i="33"/>
  <c r="U274" i="33"/>
  <c r="M263" i="33"/>
  <c r="N262" i="33"/>
  <c r="E261" i="33"/>
  <c r="D261" i="33"/>
  <c r="O268" i="33"/>
  <c r="O269" i="33"/>
  <c r="P268" i="33"/>
  <c r="U272" i="33"/>
  <c r="I272" i="33" s="1"/>
  <c r="I271" i="33"/>
  <c r="AA272" i="33"/>
  <c r="AB271" i="33"/>
  <c r="L260" i="33"/>
  <c r="M260" i="33"/>
  <c r="X256" i="33"/>
  <c r="R256" i="33"/>
  <c r="F256" i="33" s="1"/>
  <c r="F255" i="33"/>
  <c r="L261" i="33" s="1"/>
  <c r="Y255" i="33"/>
  <c r="K253" i="33"/>
  <c r="L252" i="33"/>
  <c r="Q255" i="33"/>
  <c r="X255" i="33" s="1"/>
  <c r="J277" i="33"/>
  <c r="V278" i="33"/>
  <c r="J278" i="33" s="1"/>
  <c r="AB278" i="33"/>
  <c r="P275" i="33"/>
  <c r="R262" i="33"/>
  <c r="Y266" i="33"/>
  <c r="G265" i="33"/>
  <c r="S266" i="33"/>
  <c r="G266" i="33" s="1"/>
  <c r="Z265" i="33"/>
  <c r="V283" i="33" l="1"/>
  <c r="Q262" i="33"/>
  <c r="X262" i="33" s="1"/>
  <c r="P278" i="33"/>
  <c r="U277" i="33"/>
  <c r="T271" i="33"/>
  <c r="R265" i="33"/>
  <c r="Y269" i="33"/>
  <c r="G268" i="33"/>
  <c r="S269" i="33"/>
  <c r="G269" i="33" s="1"/>
  <c r="Z268" i="33"/>
  <c r="R263" i="33"/>
  <c r="F263" i="33" s="1"/>
  <c r="F262" i="33"/>
  <c r="X263" i="33"/>
  <c r="Y262" i="33"/>
  <c r="Q256" i="33"/>
  <c r="D255" i="33"/>
  <c r="W256" i="33"/>
  <c r="E255" i="33"/>
  <c r="W261" i="33"/>
  <c r="L256" i="33"/>
  <c r="M255" i="33"/>
  <c r="T277" i="33"/>
  <c r="M266" i="33"/>
  <c r="N265" i="33"/>
  <c r="O272" i="33"/>
  <c r="P271" i="33"/>
  <c r="I274" i="33"/>
  <c r="AA275" i="33"/>
  <c r="U275" i="33"/>
  <c r="I275" i="33" s="1"/>
  <c r="AB274" i="33"/>
  <c r="AB281" i="33"/>
  <c r="V281" i="33"/>
  <c r="J281" i="33" s="1"/>
  <c r="J280" i="33"/>
  <c r="S271" i="33" l="1"/>
  <c r="Z271" i="33" s="1"/>
  <c r="H277" i="33"/>
  <c r="T278" i="33"/>
  <c r="H278" i="33" s="1"/>
  <c r="K256" i="33"/>
  <c r="K261" i="33"/>
  <c r="U280" i="33"/>
  <c r="R266" i="33"/>
  <c r="F266" i="33" s="1"/>
  <c r="F265" i="33"/>
  <c r="X266" i="33"/>
  <c r="Y265" i="33"/>
  <c r="I277" i="33"/>
  <c r="U278" i="33"/>
  <c r="I278" i="33" s="1"/>
  <c r="AA278" i="33"/>
  <c r="AA277" i="33"/>
  <c r="AB277" i="33"/>
  <c r="R268" i="33"/>
  <c r="L255" i="33"/>
  <c r="L263" i="33"/>
  <c r="M262" i="33"/>
  <c r="P281" i="33"/>
  <c r="O275" i="33"/>
  <c r="P274" i="33"/>
  <c r="M269" i="33"/>
  <c r="N268" i="33"/>
  <c r="T272" i="33"/>
  <c r="H272" i="33" s="1"/>
  <c r="H271" i="33"/>
  <c r="Z272" i="33"/>
  <c r="AA271" i="33"/>
  <c r="Q263" i="33"/>
  <c r="D262" i="33"/>
  <c r="W263" i="33"/>
  <c r="E262" i="33"/>
  <c r="K263" i="33" s="1"/>
  <c r="V286" i="33"/>
  <c r="Q268" i="33"/>
  <c r="D256" i="33"/>
  <c r="E256" i="33"/>
  <c r="J283" i="33"/>
  <c r="AB284" i="33"/>
  <c r="V284" i="33"/>
  <c r="J284" i="33" s="1"/>
  <c r="V290" i="33" l="1"/>
  <c r="J286" i="33"/>
  <c r="AB287" i="33"/>
  <c r="V287" i="33"/>
  <c r="J287" i="33" s="1"/>
  <c r="E263" i="33"/>
  <c r="D263" i="33"/>
  <c r="U283" i="33"/>
  <c r="S274" i="33"/>
  <c r="Q265" i="33"/>
  <c r="R274" i="33"/>
  <c r="P284" i="33"/>
  <c r="N272" i="33"/>
  <c r="O271" i="33"/>
  <c r="L262" i="33"/>
  <c r="R269" i="33"/>
  <c r="F269" i="33" s="1"/>
  <c r="F268" i="33"/>
  <c r="X269" i="33"/>
  <c r="X268" i="33"/>
  <c r="Y268" i="33"/>
  <c r="L266" i="33"/>
  <c r="M265" i="33"/>
  <c r="I280" i="33"/>
  <c r="AA281" i="33"/>
  <c r="U281" i="33"/>
  <c r="I281" i="33" s="1"/>
  <c r="AB280" i="33"/>
  <c r="Q271" i="33"/>
  <c r="T280" i="33"/>
  <c r="T274" i="33"/>
  <c r="S277" i="33"/>
  <c r="Q269" i="33"/>
  <c r="D268" i="33"/>
  <c r="E268" i="33"/>
  <c r="O278" i="33"/>
  <c r="O277" i="33"/>
  <c r="P277" i="33"/>
  <c r="G271" i="33"/>
  <c r="N271" i="33" s="1"/>
  <c r="Y272" i="33"/>
  <c r="S272" i="33"/>
  <c r="G272" i="33" s="1"/>
  <c r="D269" i="33" l="1"/>
  <c r="E269" i="33"/>
  <c r="U286" i="33"/>
  <c r="W266" i="33"/>
  <c r="E265" i="33"/>
  <c r="K269" i="33" s="1"/>
  <c r="Q266" i="33"/>
  <c r="D265" i="33"/>
  <c r="X265" i="33"/>
  <c r="U284" i="33"/>
  <c r="I284" i="33" s="1"/>
  <c r="AA284" i="33"/>
  <c r="I283" i="33"/>
  <c r="AB283" i="33"/>
  <c r="P287" i="33"/>
  <c r="Z274" i="33"/>
  <c r="H274" i="33"/>
  <c r="Z275" i="33"/>
  <c r="T275" i="33"/>
  <c r="H275" i="33" s="1"/>
  <c r="AA274" i="33"/>
  <c r="Z278" i="33"/>
  <c r="L269" i="33"/>
  <c r="L268" i="33"/>
  <c r="M268" i="33"/>
  <c r="S280" i="33"/>
  <c r="Z280" i="33" s="1"/>
  <c r="W269" i="33"/>
  <c r="S278" i="33"/>
  <c r="G278" i="33" s="1"/>
  <c r="Y278" i="33"/>
  <c r="G277" i="33"/>
  <c r="Z277" i="33"/>
  <c r="T281" i="33"/>
  <c r="H281" i="33" s="1"/>
  <c r="H280" i="33"/>
  <c r="O280" i="33" s="1"/>
  <c r="Z281" i="33"/>
  <c r="O281" i="33"/>
  <c r="P280" i="33"/>
  <c r="F274" i="33"/>
  <c r="R275" i="33"/>
  <c r="F275" i="33" s="1"/>
  <c r="S275" i="33"/>
  <c r="G275" i="33" s="1"/>
  <c r="Y274" i="33"/>
  <c r="G274" i="33"/>
  <c r="Y275" i="33"/>
  <c r="M272" i="33"/>
  <c r="W272" i="33"/>
  <c r="Q272" i="33"/>
  <c r="E271" i="33"/>
  <c r="K272" i="33" s="1"/>
  <c r="D271" i="33"/>
  <c r="AA280" i="33"/>
  <c r="V291" i="33"/>
  <c r="J291" i="33" s="1"/>
  <c r="AB291" i="33"/>
  <c r="V293" i="33"/>
  <c r="J290" i="33"/>
  <c r="T286" i="33" l="1"/>
  <c r="AA286" i="33" s="1"/>
  <c r="N274" i="33"/>
  <c r="N275" i="33"/>
  <c r="O274" i="33"/>
  <c r="N278" i="33"/>
  <c r="O284" i="33"/>
  <c r="P283" i="33"/>
  <c r="U287" i="33"/>
  <c r="I287" i="33" s="1"/>
  <c r="I286" i="33"/>
  <c r="AA287" i="33"/>
  <c r="AB286" i="33"/>
  <c r="P291" i="33"/>
  <c r="E272" i="33"/>
  <c r="D272" i="33"/>
  <c r="R277" i="33"/>
  <c r="Y281" i="33"/>
  <c r="G280" i="33"/>
  <c r="S281" i="33"/>
  <c r="G281" i="33" s="1"/>
  <c r="R283" i="33"/>
  <c r="T283" i="33"/>
  <c r="Q274" i="33"/>
  <c r="J293" i="33"/>
  <c r="AB294" i="33"/>
  <c r="V294" i="33"/>
  <c r="J294" i="33" s="1"/>
  <c r="M278" i="33"/>
  <c r="N277" i="33"/>
  <c r="E266" i="33"/>
  <c r="D266" i="33"/>
  <c r="U290" i="33"/>
  <c r="T290" i="33"/>
  <c r="M274" i="33"/>
  <c r="M275" i="33"/>
  <c r="N281" i="33"/>
  <c r="R271" i="33"/>
  <c r="K266" i="33"/>
  <c r="L265" i="33"/>
  <c r="R272" i="33" l="1"/>
  <c r="F272" i="33" s="1"/>
  <c r="X271" i="33"/>
  <c r="F271" i="33"/>
  <c r="X272" i="33"/>
  <c r="Y271" i="33"/>
  <c r="X275" i="33"/>
  <c r="Q275" i="33"/>
  <c r="D274" i="33"/>
  <c r="W275" i="33"/>
  <c r="E274" i="33"/>
  <c r="X274" i="33"/>
  <c r="M281" i="33"/>
  <c r="F277" i="33"/>
  <c r="X278" i="33"/>
  <c r="R278" i="33"/>
  <c r="F278" i="33" s="1"/>
  <c r="Y277" i="33"/>
  <c r="R284" i="33"/>
  <c r="F284" i="33" s="1"/>
  <c r="F283" i="33"/>
  <c r="O287" i="33"/>
  <c r="P286" i="33"/>
  <c r="N280" i="33"/>
  <c r="AA291" i="33"/>
  <c r="AA290" i="33"/>
  <c r="U291" i="33"/>
  <c r="I291" i="33" s="1"/>
  <c r="U293" i="33"/>
  <c r="I290" i="33"/>
  <c r="AB290" i="33"/>
  <c r="P294" i="33"/>
  <c r="Q277" i="33"/>
  <c r="T291" i="33"/>
  <c r="H291" i="33" s="1"/>
  <c r="T293" i="33"/>
  <c r="Z291" i="33"/>
  <c r="H290" i="33"/>
  <c r="Z284" i="33"/>
  <c r="T284" i="33"/>
  <c r="H284" i="33" s="1"/>
  <c r="H283" i="33"/>
  <c r="AA283" i="33"/>
  <c r="H286" i="33"/>
  <c r="T287" i="33"/>
  <c r="H287" i="33" s="1"/>
  <c r="Z287" i="33"/>
  <c r="R286" i="33" l="1"/>
  <c r="N287" i="33"/>
  <c r="N284" i="33"/>
  <c r="O283" i="33"/>
  <c r="R280" i="33"/>
  <c r="S283" i="33"/>
  <c r="L278" i="33"/>
  <c r="M277" i="33"/>
  <c r="E275" i="33"/>
  <c r="D275" i="33"/>
  <c r="L271" i="33"/>
  <c r="L272" i="33"/>
  <c r="M271" i="33"/>
  <c r="L275" i="33"/>
  <c r="Q283" i="33"/>
  <c r="T294" i="33"/>
  <c r="H294" i="33" s="1"/>
  <c r="H293" i="33"/>
  <c r="Z294" i="33"/>
  <c r="W278" i="33"/>
  <c r="Q278" i="33"/>
  <c r="D277" i="33"/>
  <c r="E277" i="33"/>
  <c r="K278" i="33" s="1"/>
  <c r="O290" i="33"/>
  <c r="O291" i="33"/>
  <c r="P290" i="33"/>
  <c r="X277" i="33"/>
  <c r="K275" i="33"/>
  <c r="L274" i="33"/>
  <c r="N291" i="33"/>
  <c r="S290" i="33"/>
  <c r="AA294" i="33"/>
  <c r="U294" i="33"/>
  <c r="I294" i="33" s="1"/>
  <c r="AA293" i="33"/>
  <c r="I293" i="33"/>
  <c r="AB293" i="33"/>
  <c r="O286" i="33"/>
  <c r="O294" i="33" l="1"/>
  <c r="O293" i="33"/>
  <c r="P293" i="33"/>
  <c r="G283" i="33"/>
  <c r="Y283" i="33"/>
  <c r="Y284" i="33"/>
  <c r="S284" i="33"/>
  <c r="G284" i="33" s="1"/>
  <c r="Z283" i="33"/>
  <c r="E283" i="33"/>
  <c r="Q284" i="33"/>
  <c r="E284" i="33" s="1"/>
  <c r="X283" i="33"/>
  <c r="X281" i="33"/>
  <c r="F280" i="33"/>
  <c r="R281" i="33"/>
  <c r="F281" i="33" s="1"/>
  <c r="Y280" i="33"/>
  <c r="X284" i="33"/>
  <c r="R290" i="33"/>
  <c r="Y290" i="33" s="1"/>
  <c r="S286" i="33"/>
  <c r="G290" i="33"/>
  <c r="S291" i="33"/>
  <c r="G291" i="33" s="1"/>
  <c r="S293" i="33"/>
  <c r="Z290" i="33"/>
  <c r="N294" i="33"/>
  <c r="L277" i="33"/>
  <c r="Q280" i="33"/>
  <c r="D278" i="33"/>
  <c r="E278" i="33"/>
  <c r="F286" i="33"/>
  <c r="X287" i="33"/>
  <c r="R287" i="33"/>
  <c r="F287" i="33" s="1"/>
  <c r="D280" i="33" l="1"/>
  <c r="E280" i="33"/>
  <c r="K281" i="33" s="1"/>
  <c r="Q281" i="33"/>
  <c r="W281" i="33"/>
  <c r="N290" i="33"/>
  <c r="Y286" i="33"/>
  <c r="S287" i="33"/>
  <c r="G287" i="33" s="1"/>
  <c r="Y287" i="33"/>
  <c r="G286" i="33"/>
  <c r="Z286" i="33"/>
  <c r="W284" i="33"/>
  <c r="M284" i="33"/>
  <c r="M283" i="33"/>
  <c r="N283" i="33"/>
  <c r="Y294" i="33"/>
  <c r="G293" i="33"/>
  <c r="S294" i="33"/>
  <c r="G294" i="33" s="1"/>
  <c r="Z293" i="33"/>
  <c r="Q286" i="33"/>
  <c r="Y291" i="33"/>
  <c r="F290" i="33"/>
  <c r="R293" i="33"/>
  <c r="Y293" i="33" s="1"/>
  <c r="R291" i="33"/>
  <c r="F291" i="33" s="1"/>
  <c r="X291" i="33"/>
  <c r="X280" i="33"/>
  <c r="L287" i="33"/>
  <c r="L281" i="33"/>
  <c r="M280" i="33"/>
  <c r="L284" i="33"/>
  <c r="L283" i="33"/>
  <c r="K284" i="33" l="1"/>
  <c r="L280" i="33"/>
  <c r="L291" i="33"/>
  <c r="M286" i="33"/>
  <c r="M287" i="33"/>
  <c r="N286" i="33"/>
  <c r="E281" i="33"/>
  <c r="D281" i="33"/>
  <c r="M294" i="33"/>
  <c r="N293" i="33"/>
  <c r="Q290" i="33"/>
  <c r="M290" i="33"/>
  <c r="F293" i="33"/>
  <c r="X294" i="33"/>
  <c r="R294" i="33"/>
  <c r="F294" i="33" s="1"/>
  <c r="W287" i="33"/>
  <c r="E286" i="33"/>
  <c r="D286" i="33"/>
  <c r="Q287" i="33"/>
  <c r="X286" i="33"/>
  <c r="M291" i="33"/>
  <c r="E287" i="33" l="1"/>
  <c r="D287" i="33"/>
  <c r="L294" i="33"/>
  <c r="M293" i="33"/>
  <c r="E290" i="33"/>
  <c r="D290" i="33"/>
  <c r="Q291" i="33"/>
  <c r="Q293" i="33"/>
  <c r="W291" i="33"/>
  <c r="X290" i="33"/>
  <c r="K287" i="33"/>
  <c r="L286" i="33"/>
  <c r="K291" i="33" l="1"/>
  <c r="L290" i="33"/>
  <c r="E291" i="33"/>
  <c r="D291" i="33"/>
  <c r="W294" i="33"/>
  <c r="E293" i="33"/>
  <c r="D293" i="33"/>
  <c r="Q294" i="33"/>
  <c r="X293" i="33"/>
  <c r="E294" i="33" l="1"/>
  <c r="D294" i="33"/>
  <c r="K294" i="33"/>
  <c r="L293" i="33"/>
</calcChain>
</file>

<file path=xl/sharedStrings.xml><?xml version="1.0" encoding="utf-8"?>
<sst xmlns="http://schemas.openxmlformats.org/spreadsheetml/2006/main" count="767" uniqueCount="190">
  <si>
    <t>City of Shoreline</t>
  </si>
  <si>
    <t>Range Placement Table</t>
  </si>
  <si>
    <t>2.5% Between Ranges; 4% Between Steps</t>
  </si>
  <si>
    <t>Min</t>
  </si>
  <si>
    <t>Max</t>
  </si>
  <si>
    <t>Range</t>
  </si>
  <si>
    <t>Title</t>
  </si>
  <si>
    <t>Step 1</t>
  </si>
  <si>
    <t>Step 2</t>
  </si>
  <si>
    <t>Step 3</t>
  </si>
  <si>
    <t>Step 4</t>
  </si>
  <si>
    <t>Step 5</t>
  </si>
  <si>
    <t>Step 6</t>
  </si>
  <si>
    <t>Senior Lifeguard</t>
  </si>
  <si>
    <t>Administrative Assistant I</t>
  </si>
  <si>
    <t>Finance Technician</t>
  </si>
  <si>
    <t>Administrative Assistant II</t>
  </si>
  <si>
    <t>Legal Assistant</t>
  </si>
  <si>
    <t>Payroll Officer</t>
  </si>
  <si>
    <t>Administrative Assistant III</t>
  </si>
  <si>
    <t>Records Coordinator</t>
  </si>
  <si>
    <t>Engineering Technician</t>
  </si>
  <si>
    <t>Deputy City Clerk</t>
  </si>
  <si>
    <t>CRT Representative</t>
  </si>
  <si>
    <t>Plans Examiner I</t>
  </si>
  <si>
    <t>Code Enforcement Officer</t>
  </si>
  <si>
    <t>Associate Planner</t>
  </si>
  <si>
    <t>Plans Examiner II</t>
  </si>
  <si>
    <t>Combination Inspector</t>
  </si>
  <si>
    <t>Plans Examiner III</t>
  </si>
  <si>
    <t>Neighborhoods Coordinator</t>
  </si>
  <si>
    <t>Mkt Adj:</t>
  </si>
  <si>
    <t>Effective:</t>
  </si>
  <si>
    <t>Construction Inspector</t>
  </si>
  <si>
    <t>FLSA Status</t>
  </si>
  <si>
    <t>Assistant Planner</t>
  </si>
  <si>
    <t>Staff Accountant</t>
  </si>
  <si>
    <t>Budget Analyst</t>
  </si>
  <si>
    <t>Management Analyst</t>
  </si>
  <si>
    <t>EXEMPT, Annual</t>
  </si>
  <si>
    <t>Emergency Management Coordinator</t>
  </si>
  <si>
    <t>Senior Planner</t>
  </si>
  <si>
    <t>CMO Management Analyst</t>
  </si>
  <si>
    <t>Senior Human Resources Analyst</t>
  </si>
  <si>
    <t>Network Administrator</t>
  </si>
  <si>
    <t>City Clerk</t>
  </si>
  <si>
    <t>Recreation Superintendent</t>
  </si>
  <si>
    <t>Finance Manager</t>
  </si>
  <si>
    <t>Community Services Manager</t>
  </si>
  <si>
    <t>Permit Services Manager</t>
  </si>
  <si>
    <t>Parks Superintendent</t>
  </si>
  <si>
    <t>Planning Manager</t>
  </si>
  <si>
    <t>Structural Plans Examiner</t>
  </si>
  <si>
    <t>IT Systems Analyst</t>
  </si>
  <si>
    <t>Building Official</t>
  </si>
  <si>
    <t>Assistant City Attorney</t>
  </si>
  <si>
    <t>City Traffic Engineer</t>
  </si>
  <si>
    <t>City Engineer</t>
  </si>
  <si>
    <t>Assistant City Manager</t>
  </si>
  <si>
    <t>Administrative Services Director</t>
  </si>
  <si>
    <t>Parks, Rec &amp; Cultural Svcs Director</t>
  </si>
  <si>
    <t>Public Works Director</t>
  </si>
  <si>
    <t>City Attorney</t>
  </si>
  <si>
    <t>Non-Exempt, Hourly</t>
  </si>
  <si>
    <t>Engineering Manager</t>
  </si>
  <si>
    <t>Permit Technician</t>
  </si>
  <si>
    <t>Senior Finance Technician</t>
  </si>
  <si>
    <t>Special Events Coordinator</t>
  </si>
  <si>
    <t>Communication Specialist</t>
  </si>
  <si>
    <t>Environmental Program Specialist</t>
  </si>
  <si>
    <t>Human Resources Technician</t>
  </si>
  <si>
    <t>Transportation Specialist</t>
  </si>
  <si>
    <t>Purchasing Coordinator</t>
  </si>
  <si>
    <t>PRCS Rental &amp; System Coordinator</t>
  </si>
  <si>
    <t>IT Specialist</t>
  </si>
  <si>
    <t>Executive Assistant to City Manager</t>
  </si>
  <si>
    <t>Utility Operations Specialist</t>
  </si>
  <si>
    <t>Communications Program Manager</t>
  </si>
  <si>
    <t>Grants Administrator</t>
  </si>
  <si>
    <t>PW Maintenance Superintendent</t>
  </si>
  <si>
    <t>Economic Development Program Manager</t>
  </si>
  <si>
    <t>Transportation Services Manager</t>
  </si>
  <si>
    <t>Information Technology Manager</t>
  </si>
  <si>
    <t>Utility &amp; Operations Manager</t>
  </si>
  <si>
    <t>Planning &amp; Community Development Director</t>
  </si>
  <si>
    <t xml:space="preserve"> </t>
  </si>
  <si>
    <t>Senior Management Analyst</t>
  </si>
  <si>
    <t>IT Projects Manager</t>
  </si>
  <si>
    <t>PRCS Supervisor II - Recreation</t>
  </si>
  <si>
    <t>Engineer I - Capital Projects</t>
  </si>
  <si>
    <t>Engineer I - Development Review</t>
  </si>
  <si>
    <t>Engineer I - Surface Water</t>
  </si>
  <si>
    <t>Engineer I - Traffic</t>
  </si>
  <si>
    <t>Engineer II - Capital Projects</t>
  </si>
  <si>
    <t>Engineer II - Development Review</t>
  </si>
  <si>
    <t>Engineer II - Surface Water</t>
  </si>
  <si>
    <t>Engineer II - Traffic</t>
  </si>
  <si>
    <t>PRCS Supervisor I - Recreation</t>
  </si>
  <si>
    <t>Recreation Specialist II</t>
  </si>
  <si>
    <t>Recreation Specialist I</t>
  </si>
  <si>
    <t>The hourly rates represented here have been rounded to 2 decimal points and annual rates to the nearest dollar. Pay is calculated using 5 decimal points for accuracy and rounded after calculation.</t>
  </si>
  <si>
    <t>Facilities Maintenance</t>
  </si>
  <si>
    <t>Public Disclosure Specialist</t>
  </si>
  <si>
    <t>Public Art Coordinator</t>
  </si>
  <si>
    <t>Videographer</t>
  </si>
  <si>
    <t>Hourly and Annual Rates calculated by applying COLA to Range 1 / Step 6 and ensuring 2.5% b/w Ranges @ Step 6 and 4.0% b/w Steps in each Range</t>
  </si>
  <si>
    <t>Proof of 2.5% b/w Ranges and 4.0% b/w Steps in each Range</t>
  </si>
  <si>
    <t>WW Utility Administrative Assist I</t>
  </si>
  <si>
    <t>WW Utility Customer Service Rep</t>
  </si>
  <si>
    <t>WW Utility Accounting Technician</t>
  </si>
  <si>
    <t>WW Utility Specialist</t>
  </si>
  <si>
    <t>Extra Help Range Placement Table</t>
  </si>
  <si>
    <t>Pay Band</t>
  </si>
  <si>
    <t>Minimum</t>
  </si>
  <si>
    <t>Maximum</t>
  </si>
  <si>
    <r>
      <rPr>
        <b/>
        <sz val="8"/>
        <rFont val="Arial"/>
        <family val="2"/>
      </rPr>
      <t>Approval of Position Placement within the Table</t>
    </r>
    <r>
      <rPr>
        <sz val="8"/>
        <rFont val="Arial"/>
        <family val="2"/>
      </rPr>
      <t>:  Human Resources recommends and the City Manager approves placement of a position within the pay table.</t>
    </r>
  </si>
  <si>
    <r>
      <rPr>
        <b/>
        <sz val="8"/>
        <rFont val="Arial"/>
        <family val="2"/>
      </rPr>
      <t xml:space="preserve">Approval of the Table Rates:  </t>
    </r>
    <r>
      <rPr>
        <sz val="8"/>
        <rFont val="Arial"/>
        <family val="2"/>
      </rPr>
      <t>The City Manager recommends and the City Council approves the table rates when adopting the budget.</t>
    </r>
  </si>
  <si>
    <t>Day Camp Leader</t>
  </si>
  <si>
    <t>Building Monitor</t>
  </si>
  <si>
    <t>Indoor Playground Attendant</t>
  </si>
  <si>
    <t>Sr. Day Camp Leader</t>
  </si>
  <si>
    <t>Swim Instructor</t>
  </si>
  <si>
    <t>Special Events Assistant</t>
  </si>
  <si>
    <t>Special Events Monitor</t>
  </si>
  <si>
    <t>Records Clerk</t>
  </si>
  <si>
    <t>Lifeguard/Swim Instructor</t>
  </si>
  <si>
    <t>Undergraduate Intern</t>
  </si>
  <si>
    <t>Teen Program Leader</t>
  </si>
  <si>
    <t>CIT Camp Director</t>
  </si>
  <si>
    <t>Front Desk Attendant</t>
  </si>
  <si>
    <t>Specialized Recreation Specialist</t>
  </si>
  <si>
    <t>Out of School Time Program Director</t>
  </si>
  <si>
    <t>Assistant Camp Director</t>
  </si>
  <si>
    <t>Camp Excel Specialist</t>
  </si>
  <si>
    <t>Camp Director</t>
  </si>
  <si>
    <t>Engineering Support</t>
  </si>
  <si>
    <t>Finance Assistant</t>
  </si>
  <si>
    <t>Computer Support</t>
  </si>
  <si>
    <t>GIS Support</t>
  </si>
  <si>
    <t>PW Seasonal Laborer</t>
  </si>
  <si>
    <t>CMO Fellowship</t>
  </si>
  <si>
    <t>Expert Professional</t>
  </si>
  <si>
    <t>Inspector</t>
  </si>
  <si>
    <t>Instructor</t>
  </si>
  <si>
    <t>Special Events Attendant</t>
  </si>
  <si>
    <t>GIS Technician</t>
  </si>
  <si>
    <t>Wastewater Manager</t>
  </si>
  <si>
    <t>Development Review and Construction Manager</t>
  </si>
  <si>
    <t>B&amp;O Tax Analyst</t>
  </si>
  <si>
    <t>Fleet and Facilities Manager</t>
  </si>
  <si>
    <t>Youth Outreach Leader</t>
  </si>
  <si>
    <t>Intergovernmental / CMO Program Manager</t>
  </si>
  <si>
    <t>June '18 cpi-U</t>
  </si>
  <si>
    <t>Training Step 0</t>
  </si>
  <si>
    <t>Budget and Tax Manager</t>
  </si>
  <si>
    <t>Grounds Maintenance Supervisor</t>
  </si>
  <si>
    <t>Code Enforcement and CRT Supervisor</t>
  </si>
  <si>
    <t>June '19 cpi-U</t>
  </si>
  <si>
    <t>Estimated Mkt Adj:</t>
  </si>
  <si>
    <t>Estimated % Change</t>
  </si>
  <si>
    <t>Estimated COLA:</t>
  </si>
  <si>
    <t>COLA:</t>
  </si>
  <si>
    <r>
      <rPr>
        <b/>
        <sz val="8"/>
        <rFont val="Arial"/>
        <family val="2"/>
      </rPr>
      <t>Table Maintenance:</t>
    </r>
    <r>
      <rPr>
        <sz val="8"/>
        <rFont val="Arial"/>
        <family val="2"/>
      </rPr>
      <t xml:space="preserve"> The 2020 Extra Help table has been structured to blend in substantial change in WA State minimum wage occurring in 2020.  In 2020, the minimum wage will be $13.50.   In  2020, apply a COLA to the extra help rates on the same basis as the regular rates.  Then, in 2020, if any rates fall below $13.50 adjust them to $13.50.  From then on, apply a COLA as usual and if any rates fall below WA State Minimum Wage, adjust them to the WA State Minimum Wage.</t>
    </r>
  </si>
  <si>
    <t>IT Functional Analyst</t>
  </si>
  <si>
    <t>Teen Program Leader Assistant</t>
  </si>
  <si>
    <t>Senior Accounting Analyst</t>
  </si>
  <si>
    <t>Lynnwood Link Extension Light Rail Project Manager</t>
  </si>
  <si>
    <t>Parks Laborer</t>
  </si>
  <si>
    <t>Permitting Assistant</t>
  </si>
  <si>
    <t>Grounds Maintenance Laborer</t>
  </si>
  <si>
    <t>Environmental Services Coordinator</t>
  </si>
  <si>
    <t>Diversity and Inclusion Coordinator</t>
  </si>
  <si>
    <t>Senior Surface Water Program Specialist</t>
  </si>
  <si>
    <t>Surface Water Program Specialist</t>
  </si>
  <si>
    <t>Human Resource and Org. Development Director</t>
  </si>
  <si>
    <t>Limited Term Light Rail Project Coordinator</t>
  </si>
  <si>
    <t>SW Utility Manager</t>
  </si>
  <si>
    <t>Web Systems Analyst</t>
  </si>
  <si>
    <t>100% of % Change:</t>
  </si>
  <si>
    <t>January 1, 2021</t>
  </si>
  <si>
    <t>January 1, 2022</t>
  </si>
  <si>
    <t>Engineer III - Lead Project Manager</t>
  </si>
  <si>
    <t>Housing &amp; Human Services Coordinator</t>
  </si>
  <si>
    <t>Recreation, Cultural &amp; Community Services Director</t>
  </si>
  <si>
    <t>Parks, Fleet and Facilities Manager</t>
  </si>
  <si>
    <t>Parks Maintenance Seasonal  Laborer</t>
  </si>
  <si>
    <t>Parks Maintenance Seasonal Laborer</t>
  </si>
  <si>
    <t>2021 Min wage: $13.69</t>
  </si>
  <si>
    <t xml:space="preserve">2022 Min wage: </t>
  </si>
  <si>
    <t>Limited Term ARPA Navigator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</si>
</sst>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,##0.00;\(#,##0.00\)"/>
    <numFmt numFmtId="167" formatCode="0.00000"/>
    <numFmt numFmtId="168" formatCode="0.0000%"/>
    <numFmt numFmtId="169" formatCode="#,##0.00000_);\(#,##0.00000\)"/>
    <numFmt numFmtId="170" formatCode="&quot;$&quot;#,##0.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trike/>
      <sz val="8"/>
      <name val="Arial"/>
      <family val="2"/>
    </font>
    <font>
      <b/>
      <u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strike/>
      <sz val="8"/>
      <color rgb="FFFF0000"/>
      <name val="Arial"/>
      <family val="2"/>
    </font>
    <font>
      <b/>
      <u/>
      <sz val="8"/>
      <color rgb="FFFF0000"/>
      <name val="Arial"/>
      <family val="2"/>
    </font>
    <font>
      <b/>
      <strike/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312">
    <xf numFmtId="0" fontId="0" fillId="0" borderId="0" xfId="0"/>
    <xf numFmtId="0" fontId="3" fillId="0" borderId="0" xfId="2" applyFont="1"/>
    <xf numFmtId="0" fontId="3" fillId="0" borderId="0" xfId="0" applyFont="1"/>
    <xf numFmtId="166" fontId="3" fillId="0" borderId="7" xfId="1" applyNumberFormat="1" applyFont="1" applyBorder="1"/>
    <xf numFmtId="0" fontId="3" fillId="0" borderId="0" xfId="2" applyFont="1" applyBorder="1"/>
    <xf numFmtId="0" fontId="3" fillId="0" borderId="7" xfId="2" applyFont="1" applyBorder="1"/>
    <xf numFmtId="164" fontId="3" fillId="0" borderId="8" xfId="1" applyNumberFormat="1" applyFont="1" applyBorder="1" applyAlignment="1"/>
    <xf numFmtId="166" fontId="4" fillId="0" borderId="7" xfId="1" applyNumberFormat="1" applyFont="1" applyBorder="1"/>
    <xf numFmtId="0" fontId="3" fillId="0" borderId="5" xfId="2" applyFont="1" applyBorder="1"/>
    <xf numFmtId="166" fontId="3" fillId="0" borderId="2" xfId="1" applyNumberFormat="1" applyFont="1" applyBorder="1"/>
    <xf numFmtId="166" fontId="3" fillId="0" borderId="5" xfId="1" applyNumberFormat="1" applyFont="1" applyBorder="1"/>
    <xf numFmtId="0" fontId="3" fillId="0" borderId="0" xfId="0" applyFont="1" applyBorder="1"/>
    <xf numFmtId="165" fontId="3" fillId="0" borderId="0" xfId="0" applyNumberFormat="1" applyFont="1" applyAlignment="1" applyProtection="1">
      <alignment horizontal="right"/>
    </xf>
    <xf numFmtId="10" fontId="3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15" fontId="3" fillId="0" borderId="0" xfId="0" quotePrefix="1" applyNumberFormat="1" applyFont="1"/>
    <xf numFmtId="0" fontId="2" fillId="0" borderId="11" xfId="2" applyFont="1" applyBorder="1" applyAlignment="1">
      <alignment horizontal="center"/>
    </xf>
    <xf numFmtId="164" fontId="3" fillId="0" borderId="8" xfId="1" applyNumberFormat="1" applyFont="1" applyBorder="1" applyAlignment="1" applyProtection="1"/>
    <xf numFmtId="164" fontId="2" fillId="0" borderId="0" xfId="1" applyNumberFormat="1" applyFont="1" applyBorder="1" applyAlignment="1"/>
    <xf numFmtId="0" fontId="0" fillId="0" borderId="0" xfId="0" applyBorder="1"/>
    <xf numFmtId="164" fontId="3" fillId="0" borderId="10" xfId="1" applyNumberFormat="1" applyFont="1" applyBorder="1" applyAlignment="1" applyProtection="1"/>
    <xf numFmtId="164" fontId="3" fillId="0" borderId="11" xfId="1" applyNumberFormat="1" applyFont="1" applyBorder="1" applyAlignment="1" applyProtection="1"/>
    <xf numFmtId="164" fontId="3" fillId="0" borderId="11" xfId="1" applyNumberFormat="1" applyFont="1" applyBorder="1" applyAlignment="1"/>
    <xf numFmtId="0" fontId="2" fillId="0" borderId="5" xfId="2" applyFont="1" applyBorder="1" applyAlignment="1">
      <alignment horizontal="center"/>
    </xf>
    <xf numFmtId="0" fontId="0" fillId="0" borderId="0" xfId="0" applyFont="1"/>
    <xf numFmtId="0" fontId="3" fillId="0" borderId="5" xfId="0" applyFont="1" applyBorder="1"/>
    <xf numFmtId="0" fontId="5" fillId="0" borderId="5" xfId="2" applyFont="1" applyBorder="1"/>
    <xf numFmtId="0" fontId="3" fillId="0" borderId="2" xfId="0" applyFont="1" applyBorder="1"/>
    <xf numFmtId="164" fontId="2" fillId="0" borderId="11" xfId="1" applyNumberFormat="1" applyFont="1" applyBorder="1" applyAlignment="1">
      <alignment horizontal="center"/>
    </xf>
    <xf numFmtId="166" fontId="2" fillId="0" borderId="5" xfId="1" applyNumberFormat="1" applyFont="1" applyBorder="1"/>
    <xf numFmtId="0" fontId="3" fillId="0" borderId="7" xfId="0" applyFont="1" applyBorder="1"/>
    <xf numFmtId="164" fontId="3" fillId="0" borderId="10" xfId="1" applyNumberFormat="1" applyFont="1" applyBorder="1" applyAlignment="1">
      <alignment wrapText="1"/>
    </xf>
    <xf numFmtId="0" fontId="2" fillId="0" borderId="2" xfId="2" applyFont="1" applyBorder="1" applyAlignment="1">
      <alignment wrapText="1"/>
    </xf>
    <xf numFmtId="0" fontId="3" fillId="0" borderId="0" xfId="0" applyFont="1" applyAlignment="1">
      <alignment wrapText="1"/>
    </xf>
    <xf numFmtId="164" fontId="2" fillId="0" borderId="8" xfId="1" applyNumberFormat="1" applyFont="1" applyBorder="1" applyAlignment="1">
      <alignment horizontal="center"/>
    </xf>
    <xf numFmtId="0" fontId="2" fillId="0" borderId="7" xfId="2" applyFont="1" applyBorder="1" applyAlignment="1">
      <alignment horizontal="center"/>
    </xf>
    <xf numFmtId="0" fontId="3" fillId="3" borderId="0" xfId="0" applyFont="1" applyFill="1"/>
    <xf numFmtId="0" fontId="3" fillId="3" borderId="0" xfId="2" applyFont="1" applyFill="1"/>
    <xf numFmtId="169" fontId="3" fillId="3" borderId="0" xfId="0" applyNumberFormat="1" applyFont="1" applyFill="1"/>
    <xf numFmtId="169" fontId="3" fillId="3" borderId="0" xfId="2" applyNumberFormat="1" applyFont="1" applyFill="1"/>
    <xf numFmtId="165" fontId="3" fillId="3" borderId="0" xfId="0" applyNumberFormat="1" applyFont="1" applyFill="1" applyAlignment="1" applyProtection="1">
      <alignment horizontal="right"/>
    </xf>
    <xf numFmtId="10" fontId="3" fillId="3" borderId="0" xfId="0" applyNumberFormat="1" applyFont="1" applyFill="1" applyAlignment="1">
      <alignment horizontal="left"/>
    </xf>
    <xf numFmtId="169" fontId="3" fillId="3" borderId="0" xfId="0" applyNumberFormat="1" applyFont="1" applyFill="1" applyAlignment="1" applyProtection="1">
      <alignment horizontal="right"/>
    </xf>
    <xf numFmtId="169" fontId="3" fillId="3" borderId="0" xfId="0" applyNumberFormat="1" applyFont="1" applyFill="1" applyAlignment="1">
      <alignment horizontal="left"/>
    </xf>
    <xf numFmtId="10" fontId="3" fillId="3" borderId="0" xfId="4" applyNumberFormat="1" applyFont="1" applyFill="1"/>
    <xf numFmtId="0" fontId="3" fillId="3" borderId="0" xfId="0" applyFont="1" applyFill="1" applyAlignment="1">
      <alignment horizontal="right"/>
    </xf>
    <xf numFmtId="15" fontId="3" fillId="3" borderId="0" xfId="0" quotePrefix="1" applyNumberFormat="1" applyFont="1" applyFill="1"/>
    <xf numFmtId="169" fontId="3" fillId="3" borderId="0" xfId="4" applyNumberFormat="1" applyFont="1" applyFill="1"/>
    <xf numFmtId="169" fontId="3" fillId="3" borderId="0" xfId="0" applyNumberFormat="1" applyFont="1" applyFill="1" applyAlignment="1">
      <alignment horizontal="right"/>
    </xf>
    <xf numFmtId="169" fontId="3" fillId="3" borderId="0" xfId="0" quotePrefix="1" applyNumberFormat="1" applyFont="1" applyFill="1"/>
    <xf numFmtId="0" fontId="3" fillId="3" borderId="0" xfId="2" applyFont="1" applyFill="1" applyBorder="1"/>
    <xf numFmtId="0" fontId="3" fillId="3" borderId="0" xfId="0" applyFont="1" applyFill="1" applyBorder="1"/>
    <xf numFmtId="164" fontId="2" fillId="3" borderId="0" xfId="1" applyNumberFormat="1" applyFont="1" applyFill="1" applyBorder="1" applyAlignment="1">
      <alignment horizontal="left"/>
    </xf>
    <xf numFmtId="169" fontId="3" fillId="3" borderId="0" xfId="2" applyNumberFormat="1" applyFont="1" applyFill="1" applyBorder="1"/>
    <xf numFmtId="169" fontId="3" fillId="3" borderId="0" xfId="0" applyNumberFormat="1" applyFont="1" applyFill="1" applyBorder="1"/>
    <xf numFmtId="169" fontId="2" fillId="3" borderId="0" xfId="1" applyNumberFormat="1" applyFont="1" applyFill="1" applyBorder="1" applyAlignment="1">
      <alignment horizontal="left"/>
    </xf>
    <xf numFmtId="0" fontId="8" fillId="3" borderId="0" xfId="2" applyFont="1" applyFill="1" applyBorder="1"/>
    <xf numFmtId="169" fontId="2" fillId="3" borderId="3" xfId="1" applyNumberFormat="1" applyFont="1" applyFill="1" applyBorder="1" applyAlignment="1">
      <alignment horizontal="center" wrapText="1"/>
    </xf>
    <xf numFmtId="169" fontId="2" fillId="3" borderId="3" xfId="1" applyNumberFormat="1" applyFont="1" applyFill="1" applyBorder="1" applyAlignment="1">
      <alignment wrapText="1"/>
    </xf>
    <xf numFmtId="169" fontId="3" fillId="3" borderId="3" xfId="1" applyNumberFormat="1" applyFont="1" applyFill="1" applyBorder="1" applyAlignment="1">
      <alignment wrapText="1"/>
    </xf>
    <xf numFmtId="169" fontId="2" fillId="3" borderId="4" xfId="1" applyNumberFormat="1" applyFont="1" applyFill="1" applyBorder="1" applyAlignment="1">
      <alignment horizontal="center" wrapText="1"/>
    </xf>
    <xf numFmtId="43" fontId="2" fillId="3" borderId="11" xfId="1" applyFont="1" applyFill="1" applyBorder="1" applyAlignment="1">
      <alignment horizontal="center"/>
    </xf>
    <xf numFmtId="43" fontId="2" fillId="3" borderId="1" xfId="1" applyFont="1" applyFill="1" applyBorder="1" applyAlignment="1">
      <alignment horizontal="center"/>
    </xf>
    <xf numFmtId="43" fontId="2" fillId="3" borderId="6" xfId="1" applyFont="1" applyFill="1" applyBorder="1" applyAlignment="1">
      <alignment horizontal="center"/>
    </xf>
    <xf numFmtId="169" fontId="2" fillId="3" borderId="1" xfId="1" applyNumberFormat="1" applyFont="1" applyFill="1" applyBorder="1" applyAlignment="1">
      <alignment horizontal="center"/>
    </xf>
    <xf numFmtId="169" fontId="2" fillId="3" borderId="6" xfId="1" applyNumberFormat="1" applyFont="1" applyFill="1" applyBorder="1" applyAlignment="1">
      <alignment horizontal="center"/>
    </xf>
    <xf numFmtId="43" fontId="2" fillId="3" borderId="0" xfId="1" applyFont="1" applyFill="1" applyBorder="1" applyAlignment="1">
      <alignment horizontal="center"/>
    </xf>
    <xf numFmtId="169" fontId="2" fillId="3" borderId="0" xfId="1" applyNumberFormat="1" applyFont="1" applyFill="1" applyBorder="1" applyAlignment="1">
      <alignment horizontal="center"/>
    </xf>
    <xf numFmtId="169" fontId="2" fillId="3" borderId="9" xfId="1" applyNumberFormat="1" applyFont="1" applyFill="1" applyBorder="1" applyAlignment="1">
      <alignment horizontal="center"/>
    </xf>
    <xf numFmtId="168" fontId="3" fillId="3" borderId="7" xfId="4" applyNumberFormat="1" applyFont="1" applyFill="1" applyBorder="1"/>
    <xf numFmtId="169" fontId="3" fillId="3" borderId="9" xfId="3" applyNumberFormat="1" applyFont="1" applyFill="1" applyBorder="1"/>
    <xf numFmtId="169" fontId="3" fillId="3" borderId="7" xfId="3" applyNumberFormat="1" applyFont="1" applyFill="1" applyBorder="1"/>
    <xf numFmtId="167" fontId="3" fillId="3" borderId="5" xfId="2" applyNumberFormat="1" applyFont="1" applyFill="1" applyBorder="1"/>
    <xf numFmtId="169" fontId="3" fillId="3" borderId="6" xfId="2" applyNumberFormat="1" applyFont="1" applyFill="1" applyBorder="1"/>
    <xf numFmtId="169" fontId="3" fillId="3" borderId="5" xfId="2" applyNumberFormat="1" applyFont="1" applyFill="1" applyBorder="1"/>
    <xf numFmtId="167" fontId="3" fillId="3" borderId="7" xfId="3" applyNumberFormat="1" applyFont="1" applyFill="1" applyBorder="1"/>
    <xf numFmtId="167" fontId="3" fillId="3" borderId="7" xfId="2" applyNumberFormat="1" applyFont="1" applyFill="1" applyBorder="1"/>
    <xf numFmtId="169" fontId="3" fillId="3" borderId="9" xfId="2" applyNumberFormat="1" applyFont="1" applyFill="1" applyBorder="1"/>
    <xf numFmtId="169" fontId="3" fillId="3" borderId="7" xfId="2" applyNumberFormat="1" applyFont="1" applyFill="1" applyBorder="1"/>
    <xf numFmtId="167" fontId="3" fillId="3" borderId="5" xfId="3" applyNumberFormat="1" applyFont="1" applyFill="1" applyBorder="1"/>
    <xf numFmtId="169" fontId="3" fillId="3" borderId="6" xfId="3" applyNumberFormat="1" applyFont="1" applyFill="1" applyBorder="1"/>
    <xf numFmtId="169" fontId="3" fillId="3" borderId="5" xfId="3" applyNumberFormat="1" applyFont="1" applyFill="1" applyBorder="1"/>
    <xf numFmtId="0" fontId="0" fillId="3" borderId="0" xfId="0" applyFont="1" applyFill="1"/>
    <xf numFmtId="169" fontId="0" fillId="3" borderId="0" xfId="0" applyNumberFormat="1" applyFont="1" applyFill="1"/>
    <xf numFmtId="43" fontId="2" fillId="3" borderId="10" xfId="1" applyFont="1" applyFill="1" applyBorder="1" applyAlignment="1"/>
    <xf numFmtId="43" fontId="2" fillId="3" borderId="3" xfId="1" applyFont="1" applyFill="1" applyBorder="1" applyAlignment="1"/>
    <xf numFmtId="43" fontId="2" fillId="3" borderId="4" xfId="1" applyFont="1" applyFill="1" applyBorder="1" applyAlignment="1"/>
    <xf numFmtId="0" fontId="2" fillId="0" borderId="0" xfId="2" applyFont="1" applyBorder="1" applyAlignment="1"/>
    <xf numFmtId="0" fontId="2" fillId="0" borderId="2" xfId="2" applyFont="1" applyBorder="1" applyAlignment="1"/>
    <xf numFmtId="166" fontId="3" fillId="0" borderId="2" xfId="1" applyNumberFormat="1" applyFont="1" applyBorder="1" applyAlignment="1"/>
    <xf numFmtId="0" fontId="3" fillId="0" borderId="7" xfId="2" applyFont="1" applyBorder="1" applyAlignment="1"/>
    <xf numFmtId="0" fontId="3" fillId="0" borderId="5" xfId="2" applyFont="1" applyBorder="1" applyAlignment="1"/>
    <xf numFmtId="0" fontId="3" fillId="0" borderId="2" xfId="2" applyFont="1" applyBorder="1" applyAlignment="1"/>
    <xf numFmtId="166" fontId="3" fillId="0" borderId="5" xfId="1" applyNumberFormat="1" applyFont="1" applyBorder="1" applyAlignment="1"/>
    <xf numFmtId="166" fontId="3" fillId="0" borderId="7" xfId="1" applyNumberFormat="1" applyFont="1" applyBorder="1" applyAlignment="1"/>
    <xf numFmtId="0" fontId="5" fillId="0" borderId="5" xfId="2" applyFont="1" applyBorder="1" applyAlignment="1"/>
    <xf numFmtId="166" fontId="2" fillId="0" borderId="5" xfId="1" applyNumberFormat="1" applyFont="1" applyBorder="1" applyAlignment="1"/>
    <xf numFmtId="0" fontId="3" fillId="0" borderId="2" xfId="0" applyFont="1" applyBorder="1" applyAlignment="1"/>
    <xf numFmtId="0" fontId="3" fillId="0" borderId="7" xfId="0" applyFont="1" applyBorder="1" applyAlignment="1"/>
    <xf numFmtId="0" fontId="3" fillId="0" borderId="5" xfId="0" applyFont="1" applyBorder="1" applyAlignment="1"/>
    <xf numFmtId="0" fontId="3" fillId="0" borderId="7" xfId="0" applyFont="1" applyFill="1" applyBorder="1" applyAlignment="1"/>
    <xf numFmtId="10" fontId="3" fillId="0" borderId="0" xfId="4" applyNumberFormat="1" applyFont="1"/>
    <xf numFmtId="10" fontId="3" fillId="0" borderId="0" xfId="4" applyNumberFormat="1" applyFont="1" applyBorder="1"/>
    <xf numFmtId="43" fontId="2" fillId="0" borderId="0" xfId="1" applyFont="1" applyBorder="1" applyAlignment="1">
      <alignment horizontal="center"/>
    </xf>
    <xf numFmtId="43" fontId="2" fillId="0" borderId="9" xfId="1" applyFont="1" applyBorder="1" applyAlignment="1">
      <alignment horizontal="center"/>
    </xf>
    <xf numFmtId="39" fontId="3" fillId="0" borderId="2" xfId="2" applyNumberFormat="1" applyFont="1" applyBorder="1"/>
    <xf numFmtId="37" fontId="3" fillId="0" borderId="7" xfId="3" applyNumberFormat="1" applyFont="1" applyBorder="1"/>
    <xf numFmtId="167" fontId="3" fillId="0" borderId="6" xfId="2" applyNumberFormat="1" applyFont="1" applyBorder="1"/>
    <xf numFmtId="167" fontId="3" fillId="0" borderId="5" xfId="2" applyNumberFormat="1" applyFont="1" applyBorder="1"/>
    <xf numFmtId="167" fontId="3" fillId="0" borderId="9" xfId="2" applyNumberFormat="1" applyFont="1" applyBorder="1"/>
    <xf numFmtId="167" fontId="3" fillId="0" borderId="7" xfId="2" applyNumberFormat="1" applyFont="1" applyBorder="1"/>
    <xf numFmtId="167" fontId="3" fillId="0" borderId="9" xfId="3" applyNumberFormat="1" applyFont="1" applyBorder="1"/>
    <xf numFmtId="167" fontId="3" fillId="0" borderId="7" xfId="3" applyNumberFormat="1" applyFont="1" applyBorder="1"/>
    <xf numFmtId="37" fontId="3" fillId="0" borderId="9" xfId="3" applyNumberFormat="1" applyFont="1" applyBorder="1"/>
    <xf numFmtId="167" fontId="3" fillId="0" borderId="6" xfId="3" applyNumberFormat="1" applyFont="1" applyBorder="1"/>
    <xf numFmtId="167" fontId="3" fillId="0" borderId="5" xfId="3" applyNumberFormat="1" applyFont="1" applyBorder="1"/>
    <xf numFmtId="0" fontId="7" fillId="0" borderId="0" xfId="0" applyFont="1"/>
    <xf numFmtId="0" fontId="7" fillId="0" borderId="0" xfId="0" applyFont="1" applyBorder="1"/>
    <xf numFmtId="0" fontId="7" fillId="0" borderId="0" xfId="0" applyFont="1" applyBorder="1" applyAlignment="1"/>
    <xf numFmtId="169" fontId="3" fillId="2" borderId="2" xfId="2" applyNumberFormat="1" applyFont="1" applyFill="1" applyBorder="1"/>
    <xf numFmtId="10" fontId="2" fillId="0" borderId="0" xfId="4" applyNumberFormat="1" applyFont="1" applyBorder="1" applyAlignment="1">
      <alignment horizontal="left"/>
    </xf>
    <xf numFmtId="0" fontId="9" fillId="0" borderId="0" xfId="0" applyFont="1"/>
    <xf numFmtId="164" fontId="2" fillId="0" borderId="0" xfId="1" applyNumberFormat="1" applyFont="1" applyFill="1" applyBorder="1" applyAlignment="1">
      <alignment horizontal="left"/>
    </xf>
    <xf numFmtId="44" fontId="3" fillId="0" borderId="0" xfId="6" applyFont="1" applyFill="1"/>
    <xf numFmtId="0" fontId="3" fillId="0" borderId="0" xfId="0" applyFont="1" applyFill="1"/>
    <xf numFmtId="0" fontId="2" fillId="0" borderId="0" xfId="2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2" fillId="0" borderId="0" xfId="2" applyFont="1" applyFill="1" applyBorder="1" applyAlignment="1"/>
    <xf numFmtId="0" fontId="2" fillId="0" borderId="2" xfId="2" applyFont="1" applyFill="1" applyBorder="1" applyAlignment="1"/>
    <xf numFmtId="0" fontId="2" fillId="0" borderId="10" xfId="2" applyFont="1" applyBorder="1" applyAlignment="1">
      <alignment wrapText="1"/>
    </xf>
    <xf numFmtId="0" fontId="3" fillId="0" borderId="0" xfId="0" applyFont="1" applyFill="1" applyAlignment="1">
      <alignment wrapText="1"/>
    </xf>
    <xf numFmtId="0" fontId="2" fillId="0" borderId="5" xfId="2" applyFont="1" applyFill="1" applyBorder="1" applyAlignment="1">
      <alignment horizontal="center"/>
    </xf>
    <xf numFmtId="43" fontId="2" fillId="0" borderId="18" xfId="1" applyFont="1" applyBorder="1" applyAlignment="1">
      <alignment horizontal="center"/>
    </xf>
    <xf numFmtId="43" fontId="2" fillId="0" borderId="19" xfId="1" applyFont="1" applyBorder="1" applyAlignment="1">
      <alignment horizontal="center"/>
    </xf>
    <xf numFmtId="166" fontId="3" fillId="0" borderId="7" xfId="1" applyNumberFormat="1" applyFont="1" applyFill="1" applyBorder="1" applyAlignment="1"/>
    <xf numFmtId="9" fontId="3" fillId="0" borderId="0" xfId="4" applyFont="1" applyFill="1"/>
    <xf numFmtId="0" fontId="3" fillId="0" borderId="7" xfId="2" applyFont="1" applyFill="1" applyBorder="1" applyAlignment="1"/>
    <xf numFmtId="39" fontId="3" fillId="0" borderId="7" xfId="2" applyNumberFormat="1" applyFont="1" applyBorder="1" applyAlignment="1">
      <alignment vertical="center" wrapText="1"/>
    </xf>
    <xf numFmtId="0" fontId="3" fillId="0" borderId="5" xfId="2" applyFont="1" applyFill="1" applyBorder="1" applyAlignment="1"/>
    <xf numFmtId="39" fontId="3" fillId="0" borderId="5" xfId="2" applyNumberFormat="1" applyFont="1" applyBorder="1" applyAlignment="1">
      <alignment vertical="center" wrapText="1"/>
    </xf>
    <xf numFmtId="166" fontId="3" fillId="0" borderId="2" xfId="1" applyNumberFormat="1" applyFont="1" applyFill="1" applyBorder="1" applyAlignment="1"/>
    <xf numFmtId="166" fontId="3" fillId="0" borderId="2" xfId="1" applyNumberFormat="1" applyFont="1" applyFill="1" applyBorder="1"/>
    <xf numFmtId="39" fontId="3" fillId="0" borderId="7" xfId="2" applyNumberFormat="1" applyFont="1" applyBorder="1"/>
    <xf numFmtId="164" fontId="3" fillId="0" borderId="10" xfId="1" applyNumberFormat="1" applyFont="1" applyFill="1" applyBorder="1" applyAlignment="1" applyProtection="1"/>
    <xf numFmtId="0" fontId="3" fillId="0" borderId="2" xfId="2" applyFont="1" applyFill="1" applyBorder="1" applyAlignment="1"/>
    <xf numFmtId="166" fontId="3" fillId="0" borderId="5" xfId="1" applyNumberFormat="1" applyFont="1" applyFill="1" applyBorder="1" applyAlignment="1"/>
    <xf numFmtId="0" fontId="5" fillId="0" borderId="5" xfId="2" applyFont="1" applyFill="1" applyBorder="1" applyAlignment="1"/>
    <xf numFmtId="166" fontId="2" fillId="0" borderId="5" xfId="1" applyNumberFormat="1" applyFont="1" applyFill="1" applyBorder="1" applyAlignment="1"/>
    <xf numFmtId="0" fontId="3" fillId="0" borderId="2" xfId="0" applyFont="1" applyFill="1" applyBorder="1" applyAlignment="1"/>
    <xf numFmtId="0" fontId="7" fillId="0" borderId="0" xfId="0" applyFont="1" applyFill="1" applyBorder="1" applyAlignment="1"/>
    <xf numFmtId="0" fontId="0" fillId="0" borderId="0" xfId="0" applyFill="1"/>
    <xf numFmtId="0" fontId="3" fillId="0" borderId="0" xfId="2" applyFont="1" applyBorder="1" applyAlignment="1">
      <alignment wrapText="1"/>
    </xf>
    <xf numFmtId="0" fontId="2" fillId="0" borderId="0" xfId="2" applyFont="1" applyBorder="1" applyAlignment="1">
      <alignment horizontal="center"/>
    </xf>
    <xf numFmtId="0" fontId="3" fillId="0" borderId="6" xfId="2" applyFont="1" applyBorder="1"/>
    <xf numFmtId="166" fontId="3" fillId="0" borderId="9" xfId="1" applyNumberFormat="1" applyFont="1" applyBorder="1"/>
    <xf numFmtId="166" fontId="3" fillId="0" borderId="6" xfId="1" applyNumberFormat="1" applyFont="1" applyBorder="1"/>
    <xf numFmtId="0" fontId="3" fillId="0" borderId="9" xfId="2" applyFont="1" applyBorder="1"/>
    <xf numFmtId="0" fontId="5" fillId="0" borderId="6" xfId="2" applyFont="1" applyBorder="1"/>
    <xf numFmtId="0" fontId="3" fillId="0" borderId="6" xfId="0" applyFont="1" applyBorder="1"/>
    <xf numFmtId="166" fontId="2" fillId="0" borderId="6" xfId="1" applyNumberFormat="1" applyFont="1" applyBorder="1"/>
    <xf numFmtId="0" fontId="3" fillId="0" borderId="9" xfId="0" applyFont="1" applyBorder="1"/>
    <xf numFmtId="43" fontId="2" fillId="0" borderId="21" xfId="1" applyFont="1" applyBorder="1" applyAlignment="1">
      <alignment horizontal="center" wrapText="1"/>
    </xf>
    <xf numFmtId="43" fontId="2" fillId="0" borderId="22" xfId="1" applyFont="1" applyBorder="1" applyAlignment="1">
      <alignment wrapText="1"/>
    </xf>
    <xf numFmtId="43" fontId="3" fillId="0" borderId="22" xfId="1" applyFont="1" applyBorder="1" applyAlignment="1">
      <alignment wrapText="1"/>
    </xf>
    <xf numFmtId="43" fontId="2" fillId="0" borderId="23" xfId="1" applyFont="1" applyBorder="1" applyAlignment="1">
      <alignment horizontal="center" wrapText="1"/>
    </xf>
    <xf numFmtId="43" fontId="2" fillId="0" borderId="24" xfId="1" applyFont="1" applyBorder="1" applyAlignment="1">
      <alignment horizontal="center"/>
    </xf>
    <xf numFmtId="0" fontId="3" fillId="0" borderId="0" xfId="2" applyFont="1" applyAlignment="1">
      <alignment horizontal="right"/>
    </xf>
    <xf numFmtId="170" fontId="3" fillId="0" borderId="2" xfId="6" applyNumberFormat="1" applyFont="1" applyFill="1" applyBorder="1" applyAlignment="1">
      <alignment horizontal="center"/>
    </xf>
    <xf numFmtId="10" fontId="3" fillId="0" borderId="0" xfId="4" applyNumberFormat="1" applyFont="1" applyFill="1"/>
    <xf numFmtId="166" fontId="4" fillId="0" borderId="2" xfId="1" applyNumberFormat="1" applyFont="1" applyBorder="1" applyAlignment="1"/>
    <xf numFmtId="39" fontId="3" fillId="0" borderId="7" xfId="3" applyNumberFormat="1" applyFont="1" applyBorder="1"/>
    <xf numFmtId="165" fontId="7" fillId="0" borderId="0" xfId="4" applyNumberFormat="1" applyFont="1"/>
    <xf numFmtId="166" fontId="4" fillId="0" borderId="2" xfId="1" applyNumberFormat="1" applyFont="1" applyFill="1" applyBorder="1" applyAlignment="1"/>
    <xf numFmtId="0" fontId="3" fillId="0" borderId="4" xfId="0" applyFont="1" applyBorder="1"/>
    <xf numFmtId="37" fontId="3" fillId="0" borderId="5" xfId="3" applyNumberFormat="1" applyFont="1" applyBorder="1"/>
    <xf numFmtId="0" fontId="4" fillId="0" borderId="2" xfId="2" applyFont="1" applyBorder="1" applyAlignment="1"/>
    <xf numFmtId="166" fontId="4" fillId="0" borderId="2" xfId="1" applyNumberFormat="1" applyFont="1" applyBorder="1"/>
    <xf numFmtId="167" fontId="10" fillId="0" borderId="9" xfId="3" applyNumberFormat="1" applyFont="1" applyBorder="1"/>
    <xf numFmtId="166" fontId="11" fillId="0" borderId="7" xfId="1" applyNumberFormat="1" applyFont="1" applyFill="1" applyBorder="1" applyAlignment="1"/>
    <xf numFmtId="0" fontId="12" fillId="0" borderId="5" xfId="2" applyFont="1" applyBorder="1" applyAlignment="1"/>
    <xf numFmtId="166" fontId="12" fillId="0" borderId="7" xfId="1" applyNumberFormat="1" applyFont="1" applyBorder="1"/>
    <xf numFmtId="169" fontId="3" fillId="2" borderId="9" xfId="2" applyNumberFormat="1" applyFont="1" applyFill="1" applyBorder="1"/>
    <xf numFmtId="169" fontId="3" fillId="2" borderId="7" xfId="2" applyNumberFormat="1" applyFont="1" applyFill="1" applyBorder="1"/>
    <xf numFmtId="39" fontId="3" fillId="0" borderId="10" xfId="2" applyNumberFormat="1" applyFont="1" applyBorder="1"/>
    <xf numFmtId="37" fontId="3" fillId="0" borderId="8" xfId="3" applyNumberFormat="1" applyFont="1" applyBorder="1"/>
    <xf numFmtId="167" fontId="3" fillId="0" borderId="8" xfId="3" applyNumberFormat="1" applyFont="1" applyBorder="1"/>
    <xf numFmtId="169" fontId="3" fillId="2" borderId="4" xfId="2" applyNumberFormat="1" applyFont="1" applyFill="1" applyBorder="1"/>
    <xf numFmtId="168" fontId="3" fillId="3" borderId="25" xfId="4" applyNumberFormat="1" applyFont="1" applyFill="1" applyBorder="1"/>
    <xf numFmtId="168" fontId="3" fillId="3" borderId="26" xfId="4" applyNumberFormat="1" applyFont="1" applyFill="1" applyBorder="1"/>
    <xf numFmtId="167" fontId="3" fillId="3" borderId="25" xfId="3" applyNumberFormat="1" applyFont="1" applyFill="1" applyBorder="1"/>
    <xf numFmtId="167" fontId="3" fillId="3" borderId="26" xfId="3" applyNumberFormat="1" applyFont="1" applyFill="1" applyBorder="1"/>
    <xf numFmtId="168" fontId="3" fillId="3" borderId="5" xfId="4" applyNumberFormat="1" applyFont="1" applyFill="1" applyBorder="1"/>
    <xf numFmtId="0" fontId="11" fillId="0" borderId="7" xfId="2" applyFont="1" applyBorder="1" applyAlignment="1"/>
    <xf numFmtId="164" fontId="10" fillId="0" borderId="11" xfId="1" applyNumberFormat="1" applyFont="1" applyBorder="1" applyAlignment="1" applyProtection="1"/>
    <xf numFmtId="0" fontId="10" fillId="0" borderId="6" xfId="2" applyFont="1" applyBorder="1"/>
    <xf numFmtId="167" fontId="10" fillId="0" borderId="6" xfId="2" applyNumberFormat="1" applyFont="1" applyBorder="1"/>
    <xf numFmtId="167" fontId="10" fillId="0" borderId="5" xfId="2" applyNumberFormat="1" applyFont="1" applyBorder="1"/>
    <xf numFmtId="167" fontId="10" fillId="3" borderId="5" xfId="2" applyNumberFormat="1" applyFont="1" applyFill="1" applyBorder="1"/>
    <xf numFmtId="169" fontId="10" fillId="3" borderId="6" xfId="2" applyNumberFormat="1" applyFont="1" applyFill="1" applyBorder="1"/>
    <xf numFmtId="169" fontId="10" fillId="3" borderId="5" xfId="2" applyNumberFormat="1" applyFont="1" applyFill="1" applyBorder="1"/>
    <xf numFmtId="0" fontId="10" fillId="0" borderId="0" xfId="0" applyFont="1"/>
    <xf numFmtId="167" fontId="10" fillId="0" borderId="6" xfId="3" applyNumberFormat="1" applyFont="1" applyBorder="1"/>
    <xf numFmtId="167" fontId="10" fillId="0" borderId="5" xfId="3" applyNumberFormat="1" applyFont="1" applyBorder="1"/>
    <xf numFmtId="167" fontId="10" fillId="3" borderId="5" xfId="3" applyNumberFormat="1" applyFont="1" applyFill="1" applyBorder="1"/>
    <xf numFmtId="169" fontId="10" fillId="3" borderId="6" xfId="3" applyNumberFormat="1" applyFont="1" applyFill="1" applyBorder="1"/>
    <xf numFmtId="169" fontId="10" fillId="3" borderId="5" xfId="3" applyNumberFormat="1" applyFont="1" applyFill="1" applyBorder="1"/>
    <xf numFmtId="0" fontId="14" fillId="0" borderId="5" xfId="2" applyFont="1" applyBorder="1" applyAlignment="1"/>
    <xf numFmtId="0" fontId="14" fillId="0" borderId="5" xfId="2" applyFont="1" applyBorder="1"/>
    <xf numFmtId="166" fontId="14" fillId="0" borderId="5" xfId="1" applyNumberFormat="1" applyFont="1" applyBorder="1" applyAlignment="1"/>
    <xf numFmtId="0" fontId="14" fillId="0" borderId="7" xfId="2" applyFont="1" applyBorder="1" applyAlignment="1"/>
    <xf numFmtId="166" fontId="3" fillId="0" borderId="7" xfId="1" applyNumberFormat="1" applyFont="1" applyFill="1" applyBorder="1" applyAlignment="1">
      <alignment wrapText="1"/>
    </xf>
    <xf numFmtId="0" fontId="14" fillId="0" borderId="7" xfId="2" applyFont="1" applyBorder="1"/>
    <xf numFmtId="0" fontId="3" fillId="0" borderId="9" xfId="0" applyFont="1" applyFill="1" applyBorder="1"/>
    <xf numFmtId="167" fontId="3" fillId="3" borderId="9" xfId="3" applyNumberFormat="1" applyFont="1" applyFill="1" applyBorder="1"/>
    <xf numFmtId="167" fontId="3" fillId="3" borderId="8" xfId="3" applyNumberFormat="1" applyFont="1" applyFill="1" applyBorder="1"/>
    <xf numFmtId="166" fontId="13" fillId="0" borderId="2" xfId="1" applyNumberFormat="1" applyFont="1" applyBorder="1" applyAlignment="1"/>
    <xf numFmtId="164" fontId="2" fillId="0" borderId="0" xfId="1" applyNumberFormat="1" applyFont="1" applyBorder="1" applyAlignment="1">
      <alignment horizontal="left"/>
    </xf>
    <xf numFmtId="39" fontId="3" fillId="0" borderId="7" xfId="2" applyNumberFormat="1" applyFont="1" applyBorder="1" applyAlignment="1">
      <alignment horizontal="center" vertical="center" wrapText="1"/>
    </xf>
    <xf numFmtId="0" fontId="3" fillId="0" borderId="1" xfId="2" applyFont="1" applyBorder="1" applyAlignment="1">
      <alignment wrapText="1"/>
    </xf>
    <xf numFmtId="0" fontId="15" fillId="0" borderId="5" xfId="2" applyFont="1" applyBorder="1" applyAlignment="1"/>
    <xf numFmtId="0" fontId="15" fillId="0" borderId="5" xfId="2" applyFont="1" applyBorder="1"/>
    <xf numFmtId="166" fontId="15" fillId="0" borderId="7" xfId="1" applyNumberFormat="1" applyFont="1" applyBorder="1" applyAlignment="1"/>
    <xf numFmtId="166" fontId="15" fillId="0" borderId="7" xfId="1" applyNumberFormat="1" applyFont="1" applyBorder="1"/>
    <xf numFmtId="0" fontId="15" fillId="0" borderId="7" xfId="2" applyFont="1" applyBorder="1" applyAlignment="1"/>
    <xf numFmtId="0" fontId="15" fillId="0" borderId="7" xfId="2" applyFont="1" applyBorder="1"/>
    <xf numFmtId="0" fontId="15" fillId="0" borderId="2" xfId="0" applyFont="1" applyBorder="1" applyAlignment="1"/>
    <xf numFmtId="0" fontId="15" fillId="0" borderId="7" xfId="0" applyFont="1" applyBorder="1"/>
    <xf numFmtId="0" fontId="15" fillId="0" borderId="2" xfId="2" applyFont="1" applyFill="1" applyBorder="1" applyAlignment="1"/>
    <xf numFmtId="166" fontId="15" fillId="0" borderId="2" xfId="1" applyNumberFormat="1" applyFont="1" applyBorder="1" applyAlignment="1"/>
    <xf numFmtId="166" fontId="15" fillId="0" borderId="2" xfId="1" applyNumberFormat="1" applyFont="1" applyBorder="1"/>
    <xf numFmtId="166" fontId="15" fillId="0" borderId="7" xfId="1" applyNumberFormat="1" applyFont="1" applyFill="1" applyBorder="1" applyAlignment="1"/>
    <xf numFmtId="0" fontId="15" fillId="0" borderId="7" xfId="0" applyFont="1" applyBorder="1" applyAlignment="1"/>
    <xf numFmtId="0" fontId="15" fillId="0" borderId="7" xfId="0" applyFont="1" applyFill="1" applyBorder="1" applyAlignment="1"/>
    <xf numFmtId="166" fontId="14" fillId="0" borderId="5" xfId="1" applyNumberFormat="1" applyFont="1" applyBorder="1"/>
    <xf numFmtId="166" fontId="11" fillId="0" borderId="2" xfId="1" applyNumberFormat="1" applyFont="1" applyFill="1" applyBorder="1" applyAlignment="1"/>
    <xf numFmtId="0" fontId="11" fillId="0" borderId="7" xfId="2" applyFont="1" applyFill="1" applyBorder="1" applyAlignment="1"/>
    <xf numFmtId="0" fontId="12" fillId="0" borderId="5" xfId="2" applyFont="1" applyBorder="1"/>
    <xf numFmtId="164" fontId="2" fillId="0" borderId="0" xfId="1" applyNumberFormat="1" applyFont="1" applyBorder="1" applyAlignment="1">
      <alignment horizontal="left"/>
    </xf>
    <xf numFmtId="0" fontId="4" fillId="0" borderId="2" xfId="0" applyFont="1" applyBorder="1"/>
    <xf numFmtId="0" fontId="4" fillId="0" borderId="7" xfId="0" applyFont="1" applyBorder="1" applyAlignment="1"/>
    <xf numFmtId="168" fontId="3" fillId="3" borderId="9" xfId="4" applyNumberFormat="1" applyFont="1" applyFill="1" applyBorder="1"/>
    <xf numFmtId="167" fontId="3" fillId="3" borderId="6" xfId="2" applyNumberFormat="1" applyFont="1" applyFill="1" applyBorder="1"/>
    <xf numFmtId="167" fontId="3" fillId="3" borderId="9" xfId="2" applyNumberFormat="1" applyFont="1" applyFill="1" applyBorder="1"/>
    <xf numFmtId="167" fontId="10" fillId="3" borderId="6" xfId="2" applyNumberFormat="1" applyFont="1" applyFill="1" applyBorder="1"/>
    <xf numFmtId="167" fontId="10" fillId="3" borderId="6" xfId="3" applyNumberFormat="1" applyFont="1" applyFill="1" applyBorder="1"/>
    <xf numFmtId="167" fontId="3" fillId="3" borderId="6" xfId="3" applyNumberFormat="1" applyFont="1" applyFill="1" applyBorder="1"/>
    <xf numFmtId="168" fontId="3" fillId="3" borderId="6" xfId="4" applyNumberFormat="1" applyFont="1" applyFill="1" applyBorder="1"/>
    <xf numFmtId="0" fontId="3" fillId="0" borderId="27" xfId="2" applyFont="1" applyBorder="1"/>
    <xf numFmtId="0" fontId="3" fillId="0" borderId="27" xfId="0" applyFont="1" applyBorder="1"/>
    <xf numFmtId="43" fontId="2" fillId="0" borderId="22" xfId="1" applyFont="1" applyBorder="1" applyAlignment="1">
      <alignment horizontal="center" wrapText="1"/>
    </xf>
    <xf numFmtId="43" fontId="2" fillId="0" borderId="27" xfId="1" applyFont="1" applyBorder="1" applyAlignment="1">
      <alignment horizontal="center"/>
    </xf>
    <xf numFmtId="39" fontId="3" fillId="0" borderId="28" xfId="2" applyNumberFormat="1" applyFont="1" applyBorder="1"/>
    <xf numFmtId="37" fontId="3" fillId="0" borderId="26" xfId="3" applyNumberFormat="1" applyFont="1" applyBorder="1"/>
    <xf numFmtId="167" fontId="3" fillId="0" borderId="29" xfId="2" applyNumberFormat="1" applyFont="1" applyBorder="1"/>
    <xf numFmtId="167" fontId="3" fillId="0" borderId="26" xfId="2" applyNumberFormat="1" applyFont="1" applyBorder="1"/>
    <xf numFmtId="167" fontId="10" fillId="0" borderId="29" xfId="2" applyNumberFormat="1" applyFont="1" applyBorder="1"/>
    <xf numFmtId="167" fontId="3" fillId="0" borderId="26" xfId="3" applyNumberFormat="1" applyFont="1" applyBorder="1"/>
    <xf numFmtId="167" fontId="10" fillId="0" borderId="29" xfId="3" applyNumberFormat="1" applyFont="1" applyBorder="1"/>
    <xf numFmtId="167" fontId="3" fillId="0" borderId="29" xfId="3" applyNumberFormat="1" applyFont="1" applyBorder="1"/>
    <xf numFmtId="39" fontId="3" fillId="0" borderId="26" xfId="2" applyNumberFormat="1" applyFont="1" applyBorder="1"/>
    <xf numFmtId="0" fontId="7" fillId="0" borderId="27" xfId="0" applyFont="1" applyBorder="1"/>
    <xf numFmtId="37" fontId="3" fillId="0" borderId="29" xfId="3" applyNumberFormat="1" applyFont="1" applyBorder="1"/>
    <xf numFmtId="165" fontId="7" fillId="0" borderId="27" xfId="4" applyNumberFormat="1" applyFont="1" applyBorder="1"/>
    <xf numFmtId="165" fontId="3" fillId="0" borderId="0" xfId="0" applyNumberFormat="1" applyFont="1" applyBorder="1" applyAlignment="1" applyProtection="1">
      <alignment horizontal="right"/>
    </xf>
    <xf numFmtId="0" fontId="3" fillId="0" borderId="0" xfId="0" applyFont="1" applyBorder="1" applyAlignment="1">
      <alignment horizontal="right"/>
    </xf>
    <xf numFmtId="15" fontId="3" fillId="0" borderId="0" xfId="0" quotePrefix="1" applyNumberFormat="1" applyFont="1" applyBorder="1"/>
    <xf numFmtId="0" fontId="10" fillId="0" borderId="5" xfId="2" applyFont="1" applyFill="1" applyBorder="1" applyAlignment="1"/>
    <xf numFmtId="0" fontId="4" fillId="0" borderId="7" xfId="2" applyFont="1" applyFill="1" applyBorder="1" applyAlignment="1"/>
    <xf numFmtId="0" fontId="2" fillId="0" borderId="0" xfId="2" applyFont="1" applyBorder="1"/>
    <xf numFmtId="164" fontId="3" fillId="0" borderId="7" xfId="1" applyNumberFormat="1" applyFont="1" applyBorder="1" applyAlignment="1"/>
    <xf numFmtId="164" fontId="3" fillId="0" borderId="5" xfId="1" applyNumberFormat="1" applyFont="1" applyBorder="1" applyAlignment="1"/>
    <xf numFmtId="167" fontId="3" fillId="3" borderId="25" xfId="2" applyNumberFormat="1" applyFont="1" applyFill="1" applyBorder="1"/>
    <xf numFmtId="168" fontId="3" fillId="3" borderId="2" xfId="4" applyNumberFormat="1" applyFont="1" applyFill="1" applyBorder="1"/>
    <xf numFmtId="168" fontId="3" fillId="3" borderId="31" xfId="4" applyNumberFormat="1" applyFont="1" applyFill="1" applyBorder="1"/>
    <xf numFmtId="0" fontId="0" fillId="3" borderId="3" xfId="0" applyFont="1" applyFill="1" applyBorder="1"/>
    <xf numFmtId="167" fontId="3" fillId="3" borderId="32" xfId="3" applyNumberFormat="1" applyFont="1" applyFill="1" applyBorder="1"/>
    <xf numFmtId="167" fontId="3" fillId="3" borderId="11" xfId="3" applyNumberFormat="1" applyFont="1" applyFill="1" applyBorder="1"/>
    <xf numFmtId="0" fontId="0" fillId="3" borderId="8" xfId="0" applyFont="1" applyFill="1" applyBorder="1"/>
    <xf numFmtId="0" fontId="0" fillId="3" borderId="7" xfId="0" applyFont="1" applyFill="1" applyBorder="1"/>
    <xf numFmtId="169" fontId="0" fillId="3" borderId="7" xfId="0" applyNumberFormat="1" applyFont="1" applyFill="1" applyBorder="1"/>
    <xf numFmtId="169" fontId="0" fillId="3" borderId="8" xfId="0" applyNumberFormat="1" applyFont="1" applyFill="1" applyBorder="1"/>
    <xf numFmtId="168" fontId="3" fillId="3" borderId="32" xfId="4" applyNumberFormat="1" applyFont="1" applyFill="1" applyBorder="1"/>
    <xf numFmtId="166" fontId="10" fillId="0" borderId="7" xfId="1" applyNumberFormat="1" applyFont="1" applyBorder="1" applyAlignment="1"/>
    <xf numFmtId="0" fontId="10" fillId="0" borderId="7" xfId="2" applyFont="1" applyBorder="1" applyAlignment="1"/>
    <xf numFmtId="166" fontId="10" fillId="0" borderId="2" xfId="1" applyNumberFormat="1" applyFont="1" applyFill="1" applyBorder="1" applyAlignment="1"/>
    <xf numFmtId="166" fontId="10" fillId="0" borderId="7" xfId="1" applyNumberFormat="1" applyFont="1" applyBorder="1"/>
    <xf numFmtId="164" fontId="2" fillId="0" borderId="0" xfId="1" applyNumberFormat="1" applyFont="1" applyBorder="1" applyAlignment="1">
      <alignment horizontal="left"/>
    </xf>
    <xf numFmtId="0" fontId="3" fillId="0" borderId="1" xfId="2" applyFont="1" applyBorder="1" applyAlignment="1">
      <alignment horizontal="center" wrapText="1"/>
    </xf>
    <xf numFmtId="0" fontId="2" fillId="0" borderId="10" xfId="2" applyFont="1" applyBorder="1" applyAlignment="1">
      <alignment horizontal="center" wrapText="1"/>
    </xf>
    <xf numFmtId="0" fontId="2" fillId="0" borderId="11" xfId="2" applyFont="1" applyBorder="1" applyAlignment="1">
      <alignment horizontal="center" wrapText="1"/>
    </xf>
    <xf numFmtId="39" fontId="3" fillId="5" borderId="2" xfId="2" applyNumberFormat="1" applyFont="1" applyFill="1" applyBorder="1" applyAlignment="1">
      <alignment horizontal="center" vertical="center" wrapText="1"/>
    </xf>
    <xf numFmtId="39" fontId="3" fillId="5" borderId="7" xfId="2" applyNumberFormat="1" applyFont="1" applyFill="1" applyBorder="1" applyAlignment="1">
      <alignment horizontal="center" vertical="center" wrapText="1"/>
    </xf>
    <xf numFmtId="39" fontId="3" fillId="5" borderId="5" xfId="2" applyNumberFormat="1" applyFont="1" applyFill="1" applyBorder="1" applyAlignment="1">
      <alignment horizontal="center" vertical="center" wrapText="1"/>
    </xf>
    <xf numFmtId="169" fontId="2" fillId="3" borderId="13" xfId="2" applyNumberFormat="1" applyFont="1" applyFill="1" applyBorder="1" applyAlignment="1">
      <alignment horizontal="left" wrapText="1"/>
    </xf>
    <xf numFmtId="169" fontId="2" fillId="3" borderId="14" xfId="2" applyNumberFormat="1" applyFont="1" applyFill="1" applyBorder="1" applyAlignment="1">
      <alignment horizontal="left" wrapText="1"/>
    </xf>
    <xf numFmtId="169" fontId="2" fillId="3" borderId="15" xfId="2" applyNumberFormat="1" applyFont="1" applyFill="1" applyBorder="1" applyAlignment="1">
      <alignment horizontal="left" wrapText="1"/>
    </xf>
    <xf numFmtId="169" fontId="2" fillId="3" borderId="13" xfId="2" applyNumberFormat="1" applyFont="1" applyFill="1" applyBorder="1" applyAlignment="1">
      <alignment horizontal="left" vertical="center" wrapText="1"/>
    </xf>
    <xf numFmtId="169" fontId="2" fillId="3" borderId="14" xfId="2" applyNumberFormat="1" applyFont="1" applyFill="1" applyBorder="1" applyAlignment="1">
      <alignment horizontal="left" vertical="center" wrapText="1"/>
    </xf>
    <xf numFmtId="169" fontId="2" fillId="3" borderId="15" xfId="2" applyNumberFormat="1" applyFont="1" applyFill="1" applyBorder="1" applyAlignment="1">
      <alignment horizontal="left" vertical="center" wrapText="1"/>
    </xf>
    <xf numFmtId="43" fontId="2" fillId="0" borderId="16" xfId="1" applyFont="1" applyBorder="1" applyAlignment="1">
      <alignment horizontal="center" wrapText="1"/>
    </xf>
    <xf numFmtId="43" fontId="2" fillId="0" borderId="17" xfId="1" applyFont="1" applyBorder="1" applyAlignment="1">
      <alignment horizontal="center" wrapText="1"/>
    </xf>
    <xf numFmtId="0" fontId="3" fillId="0" borderId="20" xfId="2" applyFont="1" applyBorder="1" applyAlignment="1">
      <alignment horizontal="left" wrapText="1"/>
    </xf>
    <xf numFmtId="0" fontId="3" fillId="0" borderId="12" xfId="2" applyFont="1" applyBorder="1" applyAlignment="1">
      <alignment horizontal="left" wrapText="1"/>
    </xf>
    <xf numFmtId="0" fontId="3" fillId="0" borderId="0" xfId="2" applyFont="1" applyBorder="1" applyAlignment="1">
      <alignment horizontal="left" wrapText="1"/>
    </xf>
    <xf numFmtId="0" fontId="3" fillId="0" borderId="30" xfId="2" applyFont="1" applyBorder="1" applyAlignment="1">
      <alignment horizontal="center" wrapText="1"/>
    </xf>
    <xf numFmtId="39" fontId="3" fillId="4" borderId="2" xfId="2" applyNumberFormat="1" applyFont="1" applyFill="1" applyBorder="1" applyAlignment="1">
      <alignment horizontal="center" vertical="center" wrapText="1"/>
    </xf>
    <xf numFmtId="39" fontId="3" fillId="4" borderId="7" xfId="2" applyNumberFormat="1" applyFont="1" applyFill="1" applyBorder="1" applyAlignment="1">
      <alignment horizontal="center" vertical="center" wrapText="1"/>
    </xf>
    <xf numFmtId="39" fontId="3" fillId="4" borderId="5" xfId="2" applyNumberFormat="1" applyFont="1" applyFill="1" applyBorder="1" applyAlignment="1">
      <alignment horizontal="center" vertical="center" wrapText="1"/>
    </xf>
    <xf numFmtId="39" fontId="3" fillId="4" borderId="28" xfId="2" applyNumberFormat="1" applyFont="1" applyFill="1" applyBorder="1" applyAlignment="1">
      <alignment horizontal="center" vertical="center" wrapText="1"/>
    </xf>
    <xf numFmtId="39" fontId="3" fillId="4" borderId="26" xfId="2" applyNumberFormat="1" applyFont="1" applyFill="1" applyBorder="1" applyAlignment="1">
      <alignment horizontal="center" vertical="center" wrapText="1"/>
    </xf>
    <xf numFmtId="39" fontId="3" fillId="4" borderId="29" xfId="2" applyNumberFormat="1" applyFont="1" applyFill="1" applyBorder="1" applyAlignment="1">
      <alignment horizontal="center" vertical="center" wrapText="1"/>
    </xf>
    <xf numFmtId="166" fontId="10" fillId="0" borderId="2" xfId="1" applyNumberFormat="1" applyFont="1" applyBorder="1"/>
  </cellXfs>
  <cellStyles count="7">
    <cellStyle name="Comma" xfId="3" builtinId="3"/>
    <cellStyle name="Comma 2" xfId="5" xr:uid="{00000000-0005-0000-0000-000001000000}"/>
    <cellStyle name="Comma_10.2001currentsalsched" xfId="1" xr:uid="{00000000-0005-0000-0000-000002000000}"/>
    <cellStyle name="Currency" xfId="6" builtinId="4"/>
    <cellStyle name="Normal" xfId="0" builtinId="0"/>
    <cellStyle name="Normal 3" xfId="2" xr:uid="{00000000-0005-0000-0000-000005000000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2065C-A585-4D08-8672-2CB1294DD569}">
  <sheetPr>
    <tabColor rgb="FF92D050"/>
  </sheetPr>
  <dimension ref="A1:AC296"/>
  <sheetViews>
    <sheetView showGridLines="0" view="pageBreakPreview" topLeftCell="A167" zoomScaleNormal="100" zoomScaleSheetLayoutView="100" workbookViewId="0">
      <selection activeCell="C180" sqref="C180"/>
    </sheetView>
  </sheetViews>
  <sheetFormatPr defaultRowHeight="14.4" x14ac:dyDescent="0.3"/>
  <cols>
    <col min="1" max="1" width="5.44140625" style="117" customWidth="1"/>
    <col min="2" max="2" width="36.109375" style="118" customWidth="1"/>
    <col min="3" max="3" width="15.88671875" style="117" customWidth="1"/>
    <col min="4" max="4" width="8.88671875" style="117" customWidth="1"/>
    <col min="5" max="5" width="9.109375" style="116" customWidth="1"/>
    <col min="6" max="10" width="10.109375" style="116" customWidth="1"/>
    <col min="11" max="11" width="10" style="24" customWidth="1"/>
    <col min="12" max="16" width="9.88671875" style="82" customWidth="1"/>
    <col min="17" max="17" width="11.88671875" style="82" bestFit="1" customWidth="1"/>
    <col min="18" max="21" width="11.88671875" style="83" bestFit="1" customWidth="1"/>
    <col min="22" max="22" width="12.109375" style="83" bestFit="1" customWidth="1"/>
    <col min="23" max="23" width="11.88671875" style="83" bestFit="1" customWidth="1"/>
    <col min="24" max="29" width="9.88671875" style="82" customWidth="1"/>
  </cols>
  <sheetData>
    <row r="1" spans="1:29" s="2" customFormat="1" ht="10.199999999999999" x14ac:dyDescent="0.2">
      <c r="A1" s="286" t="s">
        <v>0</v>
      </c>
      <c r="B1" s="286"/>
      <c r="C1" s="4"/>
      <c r="G1" s="1"/>
      <c r="I1" s="1"/>
      <c r="J1" s="1"/>
      <c r="K1" s="1"/>
      <c r="L1" s="36"/>
      <c r="M1" s="37"/>
      <c r="N1" s="37"/>
      <c r="O1" s="37"/>
      <c r="P1" s="37"/>
      <c r="Q1" s="37"/>
      <c r="R1" s="38"/>
      <c r="S1" s="39"/>
      <c r="T1" s="39"/>
      <c r="U1" s="39"/>
      <c r="V1" s="39"/>
      <c r="W1" s="39"/>
      <c r="X1" s="36"/>
      <c r="Y1" s="37"/>
      <c r="Z1" s="37"/>
      <c r="AA1" s="37"/>
      <c r="AB1" s="37"/>
      <c r="AC1" s="37"/>
    </row>
    <row r="2" spans="1:29" s="2" customFormat="1" ht="10.199999999999999" x14ac:dyDescent="0.2">
      <c r="A2" s="18" t="s">
        <v>1</v>
      </c>
      <c r="B2" s="87"/>
      <c r="C2" s="4"/>
      <c r="F2" s="1"/>
      <c r="G2" s="12" t="s">
        <v>158</v>
      </c>
      <c r="I2" s="120">
        <f>+D4</f>
        <v>1.7299999999999999E-2</v>
      </c>
      <c r="K2" s="1"/>
      <c r="L2" s="37"/>
      <c r="M2" s="37"/>
      <c r="N2" s="37"/>
      <c r="O2" s="40"/>
      <c r="P2" s="41"/>
      <c r="Q2" s="41"/>
      <c r="R2" s="39"/>
      <c r="S2" s="39"/>
      <c r="T2" s="39"/>
      <c r="U2" s="42"/>
      <c r="V2" s="43"/>
      <c r="W2" s="39"/>
      <c r="X2" s="37"/>
      <c r="Y2" s="37"/>
      <c r="Z2" s="37"/>
      <c r="AA2" s="40"/>
      <c r="AB2" s="41"/>
      <c r="AC2" s="41"/>
    </row>
    <row r="3" spans="1:29" s="2" customFormat="1" ht="10.199999999999999" x14ac:dyDescent="0.2">
      <c r="A3" s="18" t="s">
        <v>2</v>
      </c>
      <c r="B3" s="87"/>
      <c r="C3" s="4" t="s">
        <v>159</v>
      </c>
      <c r="D3" s="101">
        <v>1.7299999999999999E-2</v>
      </c>
      <c r="F3" s="101"/>
      <c r="G3" s="14" t="s">
        <v>32</v>
      </c>
      <c r="I3" s="15" t="s">
        <v>180</v>
      </c>
      <c r="K3" s="1"/>
      <c r="L3" s="44"/>
      <c r="M3" s="37"/>
      <c r="N3" s="37"/>
      <c r="O3" s="45"/>
      <c r="P3" s="46"/>
      <c r="Q3" s="46"/>
      <c r="R3" s="47"/>
      <c r="S3" s="39"/>
      <c r="T3" s="39"/>
      <c r="U3" s="48"/>
      <c r="V3" s="49"/>
      <c r="W3" s="39"/>
      <c r="X3" s="44"/>
      <c r="Y3" s="37"/>
      <c r="Z3" s="37"/>
      <c r="AA3" s="45"/>
      <c r="AB3" s="46"/>
      <c r="AC3" s="46"/>
    </row>
    <row r="4" spans="1:29" s="2" customFormat="1" ht="12.6" customHeight="1" x14ac:dyDescent="0.2">
      <c r="A4" s="268" t="s">
        <v>188</v>
      </c>
      <c r="B4" s="87"/>
      <c r="C4" s="4" t="s">
        <v>178</v>
      </c>
      <c r="D4" s="102">
        <f>ROUND(D3,4)</f>
        <v>1.7299999999999999E-2</v>
      </c>
      <c r="F4" s="4"/>
      <c r="G4" s="11"/>
      <c r="H4" s="4"/>
      <c r="I4" s="216"/>
      <c r="J4" s="4"/>
      <c r="K4" s="4"/>
      <c r="L4" s="50"/>
      <c r="M4" s="51"/>
      <c r="N4" s="50"/>
      <c r="O4" s="52"/>
      <c r="P4" s="50"/>
      <c r="Q4" s="50"/>
      <c r="R4" s="53"/>
      <c r="S4" s="54"/>
      <c r="T4" s="53"/>
      <c r="U4" s="55"/>
      <c r="V4" s="53"/>
      <c r="W4" s="53"/>
      <c r="X4" s="50"/>
      <c r="Y4" s="51"/>
      <c r="Z4" s="50"/>
      <c r="AA4" s="52"/>
      <c r="AB4" s="50"/>
      <c r="AC4" s="50"/>
    </row>
    <row r="5" spans="1:29" s="2" customFormat="1" ht="24" customHeight="1" thickBot="1" x14ac:dyDescent="0.35">
      <c r="A5" s="287" t="s">
        <v>100</v>
      </c>
      <c r="B5" s="287"/>
      <c r="C5" s="287"/>
      <c r="D5" s="287"/>
      <c r="E5" s="287"/>
      <c r="F5" s="287"/>
      <c r="G5" s="287"/>
      <c r="H5" s="287"/>
      <c r="I5" s="287"/>
      <c r="J5" s="287"/>
      <c r="K5" s="218"/>
      <c r="L5" s="56"/>
      <c r="M5" s="36"/>
      <c r="N5" s="50"/>
      <c r="O5" s="52"/>
      <c r="P5" s="50"/>
      <c r="Q5" s="293" t="s">
        <v>105</v>
      </c>
      <c r="R5" s="294"/>
      <c r="S5" s="294"/>
      <c r="T5" s="294"/>
      <c r="U5" s="294"/>
      <c r="V5" s="295"/>
      <c r="W5" s="296" t="s">
        <v>106</v>
      </c>
      <c r="X5" s="297"/>
      <c r="Y5" s="297"/>
      <c r="Z5" s="297"/>
      <c r="AA5" s="297"/>
      <c r="AB5" s="298"/>
    </row>
    <row r="6" spans="1:29" s="33" customFormat="1" ht="15" customHeight="1" x14ac:dyDescent="0.2">
      <c r="A6" s="31"/>
      <c r="B6" s="88"/>
      <c r="C6" s="32"/>
      <c r="D6" s="288" t="s">
        <v>153</v>
      </c>
      <c r="E6" s="161" t="s">
        <v>3</v>
      </c>
      <c r="F6" s="162"/>
      <c r="G6" s="163"/>
      <c r="H6" s="163"/>
      <c r="I6" s="163"/>
      <c r="J6" s="164" t="s">
        <v>4</v>
      </c>
      <c r="K6" s="85" t="s">
        <v>3</v>
      </c>
      <c r="L6" s="85"/>
      <c r="M6" s="85"/>
      <c r="N6" s="85"/>
      <c r="O6" s="85"/>
      <c r="P6" s="86" t="s">
        <v>4</v>
      </c>
      <c r="Q6" s="57" t="s">
        <v>3</v>
      </c>
      <c r="R6" s="58"/>
      <c r="S6" s="59"/>
      <c r="T6" s="59"/>
      <c r="U6" s="59"/>
      <c r="V6" s="60" t="s">
        <v>4</v>
      </c>
      <c r="W6" s="84" t="s">
        <v>3</v>
      </c>
      <c r="X6" s="85"/>
      <c r="Y6" s="85"/>
      <c r="Z6" s="85"/>
      <c r="AA6" s="85"/>
      <c r="AB6" s="86" t="s">
        <v>4</v>
      </c>
    </row>
    <row r="7" spans="1:29" s="2" customFormat="1" ht="15.6" customHeight="1" thickBot="1" x14ac:dyDescent="0.25">
      <c r="A7" s="28" t="s">
        <v>5</v>
      </c>
      <c r="B7" s="23" t="s">
        <v>6</v>
      </c>
      <c r="C7" s="23" t="s">
        <v>34</v>
      </c>
      <c r="D7" s="289"/>
      <c r="E7" s="132" t="s">
        <v>7</v>
      </c>
      <c r="F7" s="165" t="s">
        <v>8</v>
      </c>
      <c r="G7" s="165" t="s">
        <v>9</v>
      </c>
      <c r="H7" s="165" t="s">
        <v>10</v>
      </c>
      <c r="I7" s="165" t="s">
        <v>11</v>
      </c>
      <c r="J7" s="133" t="s">
        <v>12</v>
      </c>
      <c r="K7" s="62" t="s">
        <v>7</v>
      </c>
      <c r="L7" s="62" t="s">
        <v>8</v>
      </c>
      <c r="M7" s="62" t="s">
        <v>9</v>
      </c>
      <c r="N7" s="62" t="s">
        <v>10</v>
      </c>
      <c r="O7" s="62" t="s">
        <v>11</v>
      </c>
      <c r="P7" s="63" t="s">
        <v>12</v>
      </c>
      <c r="Q7" s="64" t="s">
        <v>7</v>
      </c>
      <c r="R7" s="64" t="s">
        <v>8</v>
      </c>
      <c r="S7" s="64" t="s">
        <v>9</v>
      </c>
      <c r="T7" s="64" t="s">
        <v>10</v>
      </c>
      <c r="U7" s="64" t="s">
        <v>11</v>
      </c>
      <c r="V7" s="65" t="s">
        <v>12</v>
      </c>
      <c r="W7" s="61" t="s">
        <v>7</v>
      </c>
      <c r="X7" s="62" t="s">
        <v>8</v>
      </c>
      <c r="Y7" s="62" t="s">
        <v>9</v>
      </c>
      <c r="Z7" s="62" t="s">
        <v>10</v>
      </c>
      <c r="AA7" s="62" t="s">
        <v>11</v>
      </c>
      <c r="AB7" s="63" t="s">
        <v>12</v>
      </c>
    </row>
    <row r="8" spans="1:29" s="2" customFormat="1" ht="11.1" hidden="1" customHeight="1" thickBot="1" x14ac:dyDescent="0.25">
      <c r="A8" s="34"/>
      <c r="B8" s="35"/>
      <c r="C8" s="35"/>
      <c r="D8" s="152"/>
      <c r="E8" s="103">
        <v>1</v>
      </c>
      <c r="F8" s="103">
        <v>2</v>
      </c>
      <c r="G8" s="103">
        <v>3</v>
      </c>
      <c r="H8" s="103">
        <v>4</v>
      </c>
      <c r="I8" s="103">
        <v>5</v>
      </c>
      <c r="J8" s="104">
        <v>6</v>
      </c>
      <c r="K8" s="66"/>
      <c r="L8" s="66"/>
      <c r="M8" s="66"/>
      <c r="N8" s="66"/>
      <c r="O8" s="66"/>
      <c r="P8" s="66"/>
      <c r="Q8" s="67">
        <v>1</v>
      </c>
      <c r="R8" s="67">
        <v>2</v>
      </c>
      <c r="S8" s="67">
        <v>3</v>
      </c>
      <c r="T8" s="67">
        <v>4</v>
      </c>
      <c r="U8" s="67">
        <v>5</v>
      </c>
      <c r="V8" s="68">
        <v>6</v>
      </c>
      <c r="W8" s="66"/>
      <c r="X8" s="66"/>
      <c r="Y8" s="66"/>
      <c r="Z8" s="66"/>
      <c r="AA8" s="66"/>
      <c r="AB8" s="66"/>
    </row>
    <row r="9" spans="1:29" s="2" customFormat="1" ht="13.5" customHeight="1" x14ac:dyDescent="0.2">
      <c r="A9" s="20">
        <v>1</v>
      </c>
      <c r="B9" s="89"/>
      <c r="C9" s="9"/>
      <c r="D9" s="290"/>
      <c r="E9" s="290"/>
      <c r="F9" s="290"/>
      <c r="G9" s="290"/>
      <c r="H9" s="290"/>
      <c r="I9" s="290"/>
      <c r="J9" s="290"/>
      <c r="K9" s="69"/>
      <c r="L9" s="69" t="e">
        <f>(F9/E9)-1</f>
        <v>#DIV/0!</v>
      </c>
      <c r="M9" s="69" t="e">
        <f>(G9/F9)-1</f>
        <v>#DIV/0!</v>
      </c>
      <c r="N9" s="69" t="e">
        <f>(H9/G9)-1</f>
        <v>#DIV/0!</v>
      </c>
      <c r="O9" s="69" t="e">
        <f>(I9/H9)-1</f>
        <v>#DIV/0!</v>
      </c>
      <c r="P9" s="69" t="e">
        <f>(J9/I9)-1</f>
        <v>#DIV/0!</v>
      </c>
      <c r="Q9" s="119">
        <f>ROUND(VLOOKUP($A9,'2021 REG'!$A$9:$V$477,17,FALSE)*(1+$I$2),5)</f>
        <v>11.07521</v>
      </c>
      <c r="R9" s="119">
        <f>ROUND(VLOOKUP($A9,'2021 REG'!$A$9:$V$477,18,FALSE)*(1+$I$2),5)</f>
        <v>11.518219999999999</v>
      </c>
      <c r="S9" s="119">
        <f>ROUND(VLOOKUP($A9,'2021 REG'!$A$9:$V$477,19,FALSE)*(1+$I$2),5)</f>
        <v>11.97893</v>
      </c>
      <c r="T9" s="119">
        <f>ROUND(VLOOKUP($A9,'2021 REG'!$A$9:$V$477,20,FALSE)*(1+$I$2),5)</f>
        <v>12.4581</v>
      </c>
      <c r="U9" s="119">
        <f>ROUND(VLOOKUP($A9,'2021 REG'!$A$9:$V$477,21,FALSE)*(1+$I$2),5)</f>
        <v>12.95641</v>
      </c>
      <c r="V9" s="119">
        <f>ROUND(VLOOKUP($A9,'2021 REG'!$A$9:$V$477,22,FALSE)*(1+$I$2),5)</f>
        <v>13.474679999999999</v>
      </c>
      <c r="W9" s="69"/>
      <c r="X9" s="69">
        <f>(R9/Q9)-1</f>
        <v>0.04</v>
      </c>
      <c r="Y9" s="69">
        <f t="shared" ref="Y9:AB9" si="0">(S9/R9)-1</f>
        <v>3.9997999999999999E-2</v>
      </c>
      <c r="Z9" s="69">
        <f t="shared" si="0"/>
        <v>4.0001000000000002E-2</v>
      </c>
      <c r="AA9" s="69">
        <f t="shared" si="0"/>
        <v>3.9999E-2</v>
      </c>
      <c r="AB9" s="69">
        <f t="shared" si="0"/>
        <v>4.0001000000000002E-2</v>
      </c>
    </row>
    <row r="10" spans="1:29" s="2" customFormat="1" ht="13.5" customHeight="1" x14ac:dyDescent="0.2">
      <c r="A10" s="17"/>
      <c r="B10" s="90"/>
      <c r="C10" s="5"/>
      <c r="D10" s="291"/>
      <c r="E10" s="291"/>
      <c r="F10" s="291"/>
      <c r="G10" s="291"/>
      <c r="H10" s="291"/>
      <c r="I10" s="291"/>
      <c r="J10" s="291"/>
      <c r="K10" s="69"/>
      <c r="L10" s="69"/>
      <c r="M10" s="69"/>
      <c r="N10" s="69"/>
      <c r="O10" s="69"/>
      <c r="P10" s="69"/>
      <c r="Q10" s="70">
        <f t="shared" ref="Q10:U10" si="1">ROUND((Q9*2080),5)</f>
        <v>23036.436799999999</v>
      </c>
      <c r="R10" s="71">
        <f t="shared" si="1"/>
        <v>23957.8976</v>
      </c>
      <c r="S10" s="71">
        <f t="shared" si="1"/>
        <v>24916.1744</v>
      </c>
      <c r="T10" s="71">
        <f t="shared" si="1"/>
        <v>25912.848000000002</v>
      </c>
      <c r="U10" s="71">
        <f t="shared" si="1"/>
        <v>26949.3328</v>
      </c>
      <c r="V10" s="71">
        <f>ROUND((V9*2080),5)</f>
        <v>28027.3344</v>
      </c>
      <c r="W10" s="69"/>
      <c r="X10" s="69"/>
      <c r="Y10" s="69"/>
      <c r="Z10" s="69"/>
      <c r="AA10" s="69"/>
      <c r="AB10" s="69"/>
    </row>
    <row r="11" spans="1:29" s="2" customFormat="1" ht="13.5" customHeight="1" thickBot="1" x14ac:dyDescent="0.25">
      <c r="A11" s="21"/>
      <c r="B11" s="91"/>
      <c r="C11" s="8"/>
      <c r="D11" s="292"/>
      <c r="E11" s="292"/>
      <c r="F11" s="292"/>
      <c r="G11" s="292"/>
      <c r="H11" s="292"/>
      <c r="I11" s="292"/>
      <c r="J11" s="292"/>
      <c r="K11" s="72"/>
      <c r="L11" s="72"/>
      <c r="M11" s="72"/>
      <c r="N11" s="72"/>
      <c r="O11" s="72"/>
      <c r="P11" s="72"/>
      <c r="Q11" s="73"/>
      <c r="R11" s="74"/>
      <c r="S11" s="74"/>
      <c r="T11" s="74"/>
      <c r="U11" s="74"/>
      <c r="V11" s="74"/>
      <c r="W11" s="72"/>
      <c r="X11" s="72"/>
      <c r="Y11" s="72"/>
      <c r="Z11" s="72"/>
      <c r="AA11" s="72"/>
      <c r="AB11" s="72"/>
    </row>
    <row r="12" spans="1:29" s="2" customFormat="1" ht="13.5" customHeight="1" x14ac:dyDescent="0.2">
      <c r="A12" s="20">
        <v>2</v>
      </c>
      <c r="B12" s="89"/>
      <c r="C12" s="9"/>
      <c r="D12" s="290"/>
      <c r="E12" s="290"/>
      <c r="F12" s="290"/>
      <c r="G12" s="290"/>
      <c r="H12" s="290"/>
      <c r="I12" s="290"/>
      <c r="J12" s="290"/>
      <c r="K12" s="69"/>
      <c r="L12" s="69" t="e">
        <f>(F12/E12)-1</f>
        <v>#DIV/0!</v>
      </c>
      <c r="M12" s="69" t="e">
        <f t="shared" ref="M12:P12" si="2">(G12/F12)-1</f>
        <v>#DIV/0!</v>
      </c>
      <c r="N12" s="69" t="e">
        <f t="shared" si="2"/>
        <v>#DIV/0!</v>
      </c>
      <c r="O12" s="69" t="e">
        <f t="shared" si="2"/>
        <v>#DIV/0!</v>
      </c>
      <c r="P12" s="69" t="e">
        <f t="shared" si="2"/>
        <v>#DIV/0!</v>
      </c>
      <c r="Q12" s="119">
        <f>ROUND(VLOOKUP($A12,'2021 REG'!$A$9:$V$477,17,FALSE)*(1+$I$2),5)</f>
        <v>11.35209</v>
      </c>
      <c r="R12" s="119">
        <f>ROUND(VLOOKUP($A12,'2021 REG'!$A$9:$V$477,18,FALSE)*(1+$I$2),5)</f>
        <v>11.80616</v>
      </c>
      <c r="S12" s="119">
        <f>ROUND(VLOOKUP($A12,'2021 REG'!$A$9:$V$477,19,FALSE)*(1+$I$2),5)</f>
        <v>12.278409999999999</v>
      </c>
      <c r="T12" s="119">
        <f>ROUND(VLOOKUP($A12,'2021 REG'!$A$9:$V$477,20,FALSE)*(1+$I$2),5)</f>
        <v>12.769550000000001</v>
      </c>
      <c r="U12" s="119">
        <f>ROUND(VLOOKUP($A12,'2021 REG'!$A$9:$V$477,21,FALSE)*(1+$I$2),5)</f>
        <v>13.28032</v>
      </c>
      <c r="V12" s="119">
        <f>ROUND(VLOOKUP($A12,'2021 REG'!$A$9:$V$477,22,FALSE)*(1+$I$2),5)</f>
        <v>13.81156</v>
      </c>
      <c r="W12" s="69"/>
      <c r="X12" s="69">
        <f>(R12/Q12)-1</f>
        <v>3.9999E-2</v>
      </c>
      <c r="Y12" s="69">
        <f t="shared" ref="Y12:AB12" si="3">(S12/R12)-1</f>
        <v>0.04</v>
      </c>
      <c r="Z12" s="69">
        <f t="shared" si="3"/>
        <v>0.04</v>
      </c>
      <c r="AA12" s="69">
        <f t="shared" si="3"/>
        <v>3.9999E-2</v>
      </c>
      <c r="AB12" s="69">
        <f t="shared" si="3"/>
        <v>4.0002000000000003E-2</v>
      </c>
    </row>
    <row r="13" spans="1:29" s="2" customFormat="1" ht="13.5" customHeight="1" x14ac:dyDescent="0.2">
      <c r="A13" s="17"/>
      <c r="B13" s="90"/>
      <c r="C13" s="5"/>
      <c r="D13" s="291"/>
      <c r="E13" s="291"/>
      <c r="F13" s="291"/>
      <c r="G13" s="291"/>
      <c r="H13" s="291"/>
      <c r="I13" s="291"/>
      <c r="J13" s="291"/>
      <c r="K13" s="69" t="e">
        <f>(E12/E9)-1</f>
        <v>#DIV/0!</v>
      </c>
      <c r="L13" s="69" t="e">
        <f t="shared" ref="L13:P13" si="4">(F12/F9)-1</f>
        <v>#DIV/0!</v>
      </c>
      <c r="M13" s="69" t="e">
        <f t="shared" si="4"/>
        <v>#DIV/0!</v>
      </c>
      <c r="N13" s="69" t="e">
        <f t="shared" si="4"/>
        <v>#DIV/0!</v>
      </c>
      <c r="O13" s="69" t="e">
        <f t="shared" si="4"/>
        <v>#DIV/0!</v>
      </c>
      <c r="P13" s="69" t="e">
        <f t="shared" si="4"/>
        <v>#DIV/0!</v>
      </c>
      <c r="Q13" s="70">
        <f t="shared" ref="Q13:U13" si="5">ROUND((Q12*2080),5)</f>
        <v>23612.3472</v>
      </c>
      <c r="R13" s="71">
        <f t="shared" si="5"/>
        <v>24556.8128</v>
      </c>
      <c r="S13" s="71">
        <f t="shared" si="5"/>
        <v>25539.092799999999</v>
      </c>
      <c r="T13" s="71">
        <f t="shared" si="5"/>
        <v>26560.664000000001</v>
      </c>
      <c r="U13" s="71">
        <f t="shared" si="5"/>
        <v>27623.065600000002</v>
      </c>
      <c r="V13" s="71">
        <f>ROUND((V12*2080),5)</f>
        <v>28728.0448</v>
      </c>
      <c r="W13" s="69">
        <f>(Q12/Q9)-1</f>
        <v>2.5000000000000001E-2</v>
      </c>
      <c r="X13" s="69">
        <f t="shared" ref="X13:AB13" si="6">(R12/R9)-1</f>
        <v>2.4999E-2</v>
      </c>
      <c r="Y13" s="69">
        <f t="shared" si="6"/>
        <v>2.5000999999999999E-2</v>
      </c>
      <c r="Z13" s="69">
        <f t="shared" si="6"/>
        <v>2.5000000000000001E-2</v>
      </c>
      <c r="AA13" s="69">
        <f t="shared" si="6"/>
        <v>2.5000000000000001E-2</v>
      </c>
      <c r="AB13" s="69">
        <f t="shared" si="6"/>
        <v>2.5000999999999999E-2</v>
      </c>
    </row>
    <row r="14" spans="1:29" s="2" customFormat="1" ht="13.5" customHeight="1" thickBot="1" x14ac:dyDescent="0.25">
      <c r="A14" s="21"/>
      <c r="B14" s="91"/>
      <c r="C14" s="8"/>
      <c r="D14" s="292"/>
      <c r="E14" s="292"/>
      <c r="F14" s="292"/>
      <c r="G14" s="292"/>
      <c r="H14" s="292"/>
      <c r="I14" s="292"/>
      <c r="J14" s="292"/>
      <c r="K14" s="72"/>
      <c r="L14" s="72"/>
      <c r="M14" s="72"/>
      <c r="N14" s="72"/>
      <c r="O14" s="72"/>
      <c r="P14" s="72"/>
      <c r="Q14" s="73"/>
      <c r="R14" s="74"/>
      <c r="S14" s="74"/>
      <c r="T14" s="74"/>
      <c r="U14" s="74"/>
      <c r="V14" s="74"/>
      <c r="W14" s="72"/>
      <c r="X14" s="72"/>
      <c r="Y14" s="72"/>
      <c r="Z14" s="72"/>
      <c r="AA14" s="72"/>
      <c r="AB14" s="72"/>
    </row>
    <row r="15" spans="1:29" s="2" customFormat="1" ht="13.5" customHeight="1" x14ac:dyDescent="0.2">
      <c r="A15" s="20">
        <v>3</v>
      </c>
      <c r="B15" s="89"/>
      <c r="C15" s="9"/>
      <c r="D15" s="290"/>
      <c r="E15" s="290"/>
      <c r="F15" s="290"/>
      <c r="G15" s="290"/>
      <c r="H15" s="290"/>
      <c r="I15" s="290"/>
      <c r="J15" s="105">
        <f>V15</f>
        <v>14.16</v>
      </c>
      <c r="K15" s="69"/>
      <c r="L15" s="69" t="e">
        <f>(F15/E15)-1</f>
        <v>#DIV/0!</v>
      </c>
      <c r="M15" s="69" t="e">
        <f t="shared" ref="M15:P15" si="7">(G15/F15)-1</f>
        <v>#DIV/0!</v>
      </c>
      <c r="N15" s="69" t="e">
        <f t="shared" si="7"/>
        <v>#DIV/0!</v>
      </c>
      <c r="O15" s="69" t="e">
        <f t="shared" si="7"/>
        <v>#DIV/0!</v>
      </c>
      <c r="P15" s="69" t="e">
        <f t="shared" si="7"/>
        <v>#DIV/0!</v>
      </c>
      <c r="Q15" s="119">
        <f>ROUND(VLOOKUP($A15,'2021 REG'!$A$9:$V$477,17,FALSE)*(1+$I$2),5)</f>
        <v>11.63588</v>
      </c>
      <c r="R15" s="119">
        <f>ROUND(VLOOKUP($A15,'2021 REG'!$A$9:$V$477,18,FALSE)*(1+$I$2),5)</f>
        <v>12.10131</v>
      </c>
      <c r="S15" s="119">
        <f>ROUND(VLOOKUP($A15,'2021 REG'!$A$9:$V$477,19,FALSE)*(1+$I$2),5)</f>
        <v>12.58535</v>
      </c>
      <c r="T15" s="119">
        <f>ROUND(VLOOKUP($A15,'2021 REG'!$A$9:$V$477,20,FALSE)*(1+$I$2),5)</f>
        <v>13.08878</v>
      </c>
      <c r="U15" s="119">
        <f>ROUND(VLOOKUP($A15,'2021 REG'!$A$9:$V$477,21,FALSE)*(1+$I$2),5)</f>
        <v>13.61233</v>
      </c>
      <c r="V15" s="119">
        <f>ROUND(VLOOKUP($A15,'2021 REG'!$A$9:$V$477,22,FALSE)*(1+$I$2),5)</f>
        <v>14.156829999999999</v>
      </c>
      <c r="W15" s="69"/>
      <c r="X15" s="69">
        <f>(R15/Q15)-1</f>
        <v>0.04</v>
      </c>
      <c r="Y15" s="69">
        <f t="shared" ref="Y15:AB15" si="8">(S15/R15)-1</f>
        <v>3.9999E-2</v>
      </c>
      <c r="Z15" s="69">
        <f t="shared" si="8"/>
        <v>4.0001000000000002E-2</v>
      </c>
      <c r="AA15" s="69">
        <f t="shared" si="8"/>
        <v>0.04</v>
      </c>
      <c r="AB15" s="69">
        <f t="shared" si="8"/>
        <v>0.04</v>
      </c>
    </row>
    <row r="16" spans="1:29" s="2" customFormat="1" ht="13.5" customHeight="1" x14ac:dyDescent="0.2">
      <c r="A16" s="17"/>
      <c r="B16" s="90"/>
      <c r="C16" s="5"/>
      <c r="D16" s="291"/>
      <c r="E16" s="291"/>
      <c r="F16" s="291"/>
      <c r="G16" s="291"/>
      <c r="H16" s="291"/>
      <c r="I16" s="291"/>
      <c r="J16" s="106">
        <f>V16</f>
        <v>29446</v>
      </c>
      <c r="K16" s="69" t="e">
        <f>(E15/E12)-1</f>
        <v>#DIV/0!</v>
      </c>
      <c r="L16" s="69" t="e">
        <f t="shared" ref="L16:P16" si="9">(F15/F12)-1</f>
        <v>#DIV/0!</v>
      </c>
      <c r="M16" s="69" t="e">
        <f t="shared" si="9"/>
        <v>#DIV/0!</v>
      </c>
      <c r="N16" s="69" t="e">
        <f t="shared" si="9"/>
        <v>#DIV/0!</v>
      </c>
      <c r="O16" s="69" t="e">
        <f t="shared" si="9"/>
        <v>#DIV/0!</v>
      </c>
      <c r="P16" s="69" t="e">
        <f t="shared" si="9"/>
        <v>#DIV/0!</v>
      </c>
      <c r="Q16" s="70">
        <f t="shared" ref="Q16:U16" si="10">ROUND((Q15*2080),5)</f>
        <v>24202.630399999998</v>
      </c>
      <c r="R16" s="71">
        <f t="shared" si="10"/>
        <v>25170.7248</v>
      </c>
      <c r="S16" s="71">
        <f t="shared" si="10"/>
        <v>26177.527999999998</v>
      </c>
      <c r="T16" s="71">
        <f t="shared" si="10"/>
        <v>27224.662400000001</v>
      </c>
      <c r="U16" s="71">
        <f t="shared" si="10"/>
        <v>28313.646400000001</v>
      </c>
      <c r="V16" s="71">
        <f>ROUND((V15*2080),5)</f>
        <v>29446.206399999999</v>
      </c>
      <c r="W16" s="69">
        <f>(Q15/Q12)-1</f>
        <v>2.4999E-2</v>
      </c>
      <c r="X16" s="69">
        <f t="shared" ref="X16:AB16" si="11">(R15/R12)-1</f>
        <v>2.5000000000000001E-2</v>
      </c>
      <c r="Y16" s="69">
        <f t="shared" si="11"/>
        <v>2.4997999999999999E-2</v>
      </c>
      <c r="Z16" s="69">
        <f t="shared" si="11"/>
        <v>2.4999E-2</v>
      </c>
      <c r="AA16" s="69">
        <f t="shared" si="11"/>
        <v>2.5000000000000001E-2</v>
      </c>
      <c r="AB16" s="69">
        <f t="shared" si="11"/>
        <v>2.4999E-2</v>
      </c>
    </row>
    <row r="17" spans="1:28" s="2" customFormat="1" ht="13.5" customHeight="1" thickBot="1" x14ac:dyDescent="0.25">
      <c r="A17" s="21"/>
      <c r="B17" s="91"/>
      <c r="C17" s="8"/>
      <c r="D17" s="292"/>
      <c r="E17" s="292"/>
      <c r="F17" s="292"/>
      <c r="G17" s="292"/>
      <c r="H17" s="292"/>
      <c r="I17" s="292"/>
      <c r="J17" s="108"/>
      <c r="K17" s="72"/>
      <c r="L17" s="72"/>
      <c r="M17" s="72"/>
      <c r="N17" s="72"/>
      <c r="O17" s="72"/>
      <c r="P17" s="72"/>
      <c r="Q17" s="73"/>
      <c r="R17" s="74"/>
      <c r="S17" s="74"/>
      <c r="T17" s="74"/>
      <c r="U17" s="74"/>
      <c r="V17" s="74"/>
      <c r="W17" s="72"/>
      <c r="X17" s="72"/>
      <c r="Y17" s="72"/>
      <c r="Z17" s="72"/>
      <c r="AA17" s="72"/>
      <c r="AB17" s="72"/>
    </row>
    <row r="18" spans="1:28" s="2" customFormat="1" ht="13.5" customHeight="1" x14ac:dyDescent="0.2">
      <c r="A18" s="20">
        <v>4</v>
      </c>
      <c r="B18" s="89"/>
      <c r="C18" s="9"/>
      <c r="D18" s="290"/>
      <c r="E18" s="290"/>
      <c r="F18" s="290"/>
      <c r="G18" s="290"/>
      <c r="H18" s="290"/>
      <c r="I18" s="105">
        <f>U18</f>
        <v>13.95</v>
      </c>
      <c r="J18" s="105">
        <f>V18</f>
        <v>14.51</v>
      </c>
      <c r="K18" s="69"/>
      <c r="L18" s="69" t="e">
        <f>(F18/E18)-1</f>
        <v>#DIV/0!</v>
      </c>
      <c r="M18" s="69" t="e">
        <f t="shared" ref="M18:P18" si="12">(G18/F18)-1</f>
        <v>#DIV/0!</v>
      </c>
      <c r="N18" s="69" t="e">
        <f t="shared" si="12"/>
        <v>#DIV/0!</v>
      </c>
      <c r="O18" s="69" t="e">
        <f t="shared" si="12"/>
        <v>#DIV/0!</v>
      </c>
      <c r="P18" s="69">
        <f t="shared" si="12"/>
        <v>4.0142999999999998E-2</v>
      </c>
      <c r="Q18" s="119">
        <f>ROUND(VLOOKUP($A18,'2021 REG'!$A$9:$V$477,17,FALSE)*(1+$I$2),5)</f>
        <v>11.926769999999999</v>
      </c>
      <c r="R18" s="119">
        <f>ROUND(VLOOKUP($A18,'2021 REG'!$A$9:$V$477,18,FALSE)*(1+$I$2),5)</f>
        <v>12.40385</v>
      </c>
      <c r="S18" s="119">
        <f>ROUND(VLOOKUP($A18,'2021 REG'!$A$9:$V$477,19,FALSE)*(1+$I$2),5)</f>
        <v>12.899990000000001</v>
      </c>
      <c r="T18" s="119">
        <f>ROUND(VLOOKUP($A18,'2021 REG'!$A$9:$V$477,20,FALSE)*(1+$I$2),5)</f>
        <v>13.415990000000001</v>
      </c>
      <c r="U18" s="119">
        <f>ROUND(VLOOKUP($A18,'2021 REG'!$A$9:$V$477,21,FALSE)*(1+$I$2),5)</f>
        <v>13.952640000000001</v>
      </c>
      <c r="V18" s="119">
        <f>ROUND(VLOOKUP($A18,'2021 REG'!$A$9:$V$477,22,FALSE)*(1+$I$2),5)</f>
        <v>14.51075</v>
      </c>
      <c r="W18" s="69"/>
      <c r="X18" s="69">
        <f>(R18/Q18)-1</f>
        <v>4.0001000000000002E-2</v>
      </c>
      <c r="Y18" s="69">
        <f t="shared" ref="Y18:AB18" si="13">(S18/R18)-1</f>
        <v>3.9999E-2</v>
      </c>
      <c r="Z18" s="69">
        <f t="shared" si="13"/>
        <v>0.04</v>
      </c>
      <c r="AA18" s="69">
        <f t="shared" si="13"/>
        <v>4.0001000000000002E-2</v>
      </c>
      <c r="AB18" s="69">
        <f t="shared" si="13"/>
        <v>0.04</v>
      </c>
    </row>
    <row r="19" spans="1:28" s="2" customFormat="1" ht="13.5" customHeight="1" x14ac:dyDescent="0.2">
      <c r="A19" s="17"/>
      <c r="B19" s="90"/>
      <c r="C19" s="5"/>
      <c r="D19" s="291"/>
      <c r="E19" s="291"/>
      <c r="F19" s="291"/>
      <c r="G19" s="291"/>
      <c r="H19" s="291"/>
      <c r="I19" s="106">
        <f>U19</f>
        <v>29021</v>
      </c>
      <c r="J19" s="106">
        <f>V19</f>
        <v>30182</v>
      </c>
      <c r="K19" s="69" t="e">
        <f>(E18/E15)-1</f>
        <v>#DIV/0!</v>
      </c>
      <c r="L19" s="69" t="e">
        <f t="shared" ref="L19:P19" si="14">(F18/F15)-1</f>
        <v>#DIV/0!</v>
      </c>
      <c r="M19" s="69" t="e">
        <f t="shared" si="14"/>
        <v>#DIV/0!</v>
      </c>
      <c r="N19" s="69" t="e">
        <f t="shared" si="14"/>
        <v>#DIV/0!</v>
      </c>
      <c r="O19" s="69" t="e">
        <f t="shared" si="14"/>
        <v>#DIV/0!</v>
      </c>
      <c r="P19" s="69">
        <f t="shared" si="14"/>
        <v>2.4718E-2</v>
      </c>
      <c r="Q19" s="70">
        <f t="shared" ref="Q19:U19" si="15">ROUND((Q18*2080),5)</f>
        <v>24807.6816</v>
      </c>
      <c r="R19" s="71">
        <f t="shared" si="15"/>
        <v>25800.008000000002</v>
      </c>
      <c r="S19" s="71">
        <f t="shared" si="15"/>
        <v>26831.979200000002</v>
      </c>
      <c r="T19" s="71">
        <f t="shared" si="15"/>
        <v>27905.2592</v>
      </c>
      <c r="U19" s="71">
        <f t="shared" si="15"/>
        <v>29021.4912</v>
      </c>
      <c r="V19" s="71">
        <f>ROUND((V18*2080),5)</f>
        <v>30182.36</v>
      </c>
      <c r="W19" s="69">
        <f>(Q18/Q15)-1</f>
        <v>2.4999E-2</v>
      </c>
      <c r="X19" s="69">
        <f t="shared" ref="X19:AB19" si="16">(R18/R15)-1</f>
        <v>2.5000999999999999E-2</v>
      </c>
      <c r="Y19" s="69">
        <f t="shared" si="16"/>
        <v>2.5000000000000001E-2</v>
      </c>
      <c r="Z19" s="69">
        <f t="shared" si="16"/>
        <v>2.4999E-2</v>
      </c>
      <c r="AA19" s="69">
        <f t="shared" si="16"/>
        <v>2.5000000000000001E-2</v>
      </c>
      <c r="AB19" s="69">
        <f t="shared" si="16"/>
        <v>2.5000000000000001E-2</v>
      </c>
    </row>
    <row r="20" spans="1:28" s="2" customFormat="1" ht="13.5" customHeight="1" thickBot="1" x14ac:dyDescent="0.25">
      <c r="A20" s="21"/>
      <c r="B20" s="91"/>
      <c r="C20" s="8"/>
      <c r="D20" s="292"/>
      <c r="E20" s="292"/>
      <c r="F20" s="292"/>
      <c r="G20" s="292"/>
      <c r="H20" s="292"/>
      <c r="I20" s="108"/>
      <c r="J20" s="108"/>
      <c r="K20" s="72"/>
      <c r="L20" s="72"/>
      <c r="M20" s="72"/>
      <c r="N20" s="72"/>
      <c r="O20" s="72"/>
      <c r="P20" s="72"/>
      <c r="Q20" s="73"/>
      <c r="R20" s="74"/>
      <c r="S20" s="74"/>
      <c r="T20" s="74"/>
      <c r="U20" s="74"/>
      <c r="V20" s="74"/>
      <c r="W20" s="72"/>
      <c r="X20" s="72"/>
      <c r="Y20" s="72"/>
      <c r="Z20" s="72"/>
      <c r="AA20" s="72"/>
      <c r="AB20" s="72"/>
    </row>
    <row r="21" spans="1:28" s="2" customFormat="1" ht="13.5" customHeight="1" x14ac:dyDescent="0.2">
      <c r="A21" s="20">
        <v>5</v>
      </c>
      <c r="B21" s="89"/>
      <c r="C21" s="9"/>
      <c r="D21" s="290"/>
      <c r="E21" s="290"/>
      <c r="F21" s="290"/>
      <c r="G21" s="290"/>
      <c r="H21" s="290"/>
      <c r="I21" s="105">
        <f t="shared" ref="I21:I22" si="17">U21</f>
        <v>14.3</v>
      </c>
      <c r="J21" s="105">
        <f>V21</f>
        <v>14.87</v>
      </c>
      <c r="K21" s="69"/>
      <c r="L21" s="69" t="e">
        <f>(F21/E21)-1</f>
        <v>#DIV/0!</v>
      </c>
      <c r="M21" s="69" t="e">
        <f t="shared" ref="M21:P21" si="18">(G21/F21)-1</f>
        <v>#DIV/0!</v>
      </c>
      <c r="N21" s="69" t="e">
        <f t="shared" si="18"/>
        <v>#DIV/0!</v>
      </c>
      <c r="O21" s="69" t="e">
        <f t="shared" si="18"/>
        <v>#DIV/0!</v>
      </c>
      <c r="P21" s="69">
        <f t="shared" si="18"/>
        <v>3.986E-2</v>
      </c>
      <c r="Q21" s="119">
        <f>ROUND(VLOOKUP($A21,'2021 REG'!$A$9:$V$477,17,FALSE)*(1+$I$2),5)</f>
        <v>12.22494</v>
      </c>
      <c r="R21" s="119">
        <f>ROUND(VLOOKUP($A21,'2021 REG'!$A$9:$V$477,18,FALSE)*(1+$I$2),5)</f>
        <v>12.713939999999999</v>
      </c>
      <c r="S21" s="119">
        <f>ROUND(VLOOKUP($A21,'2021 REG'!$A$9:$V$477,19,FALSE)*(1+$I$2),5)</f>
        <v>13.222490000000001</v>
      </c>
      <c r="T21" s="119">
        <f>ROUND(VLOOKUP($A21,'2021 REG'!$A$9:$V$477,20,FALSE)*(1+$I$2),5)</f>
        <v>13.7514</v>
      </c>
      <c r="U21" s="119">
        <f>ROUND(VLOOKUP($A21,'2021 REG'!$A$9:$V$477,21,FALSE)*(1+$I$2),5)</f>
        <v>14.301460000000001</v>
      </c>
      <c r="V21" s="119">
        <f>ROUND(VLOOKUP($A21,'2021 REG'!$A$9:$V$477,22,FALSE)*(1+$I$2),5)</f>
        <v>14.873519999999999</v>
      </c>
      <c r="W21" s="69"/>
      <c r="X21" s="69">
        <f>(R21/Q21)-1</f>
        <v>0.04</v>
      </c>
      <c r="Y21" s="69">
        <f t="shared" ref="Y21:AB21" si="19">(S21/R21)-1</f>
        <v>3.9999E-2</v>
      </c>
      <c r="Z21" s="69">
        <f t="shared" si="19"/>
        <v>4.0001000000000002E-2</v>
      </c>
      <c r="AA21" s="69">
        <f t="shared" si="19"/>
        <v>0.04</v>
      </c>
      <c r="AB21" s="69">
        <f t="shared" si="19"/>
        <v>0.04</v>
      </c>
    </row>
    <row r="22" spans="1:28" s="2" customFormat="1" ht="13.5" customHeight="1" x14ac:dyDescent="0.2">
      <c r="A22" s="17"/>
      <c r="B22" s="90"/>
      <c r="C22" s="5"/>
      <c r="D22" s="291"/>
      <c r="E22" s="291"/>
      <c r="F22" s="291"/>
      <c r="G22" s="291"/>
      <c r="H22" s="291"/>
      <c r="I22" s="106">
        <f t="shared" si="17"/>
        <v>29747</v>
      </c>
      <c r="J22" s="106">
        <f>V22</f>
        <v>30937</v>
      </c>
      <c r="K22" s="69" t="e">
        <f>(E21/E18)-1</f>
        <v>#DIV/0!</v>
      </c>
      <c r="L22" s="69" t="e">
        <f t="shared" ref="L22:P22" si="20">(F21/F18)-1</f>
        <v>#DIV/0!</v>
      </c>
      <c r="M22" s="69" t="e">
        <f t="shared" si="20"/>
        <v>#DIV/0!</v>
      </c>
      <c r="N22" s="69" t="e">
        <f t="shared" si="20"/>
        <v>#DIV/0!</v>
      </c>
      <c r="O22" s="69">
        <f t="shared" si="20"/>
        <v>2.5090000000000001E-2</v>
      </c>
      <c r="P22" s="69">
        <f t="shared" si="20"/>
        <v>2.4809999999999999E-2</v>
      </c>
      <c r="Q22" s="70">
        <f t="shared" ref="Q22:U22" si="21">ROUND((Q21*2080),5)</f>
        <v>25427.875199999999</v>
      </c>
      <c r="R22" s="71">
        <f t="shared" si="21"/>
        <v>26444.995200000001</v>
      </c>
      <c r="S22" s="71">
        <f t="shared" si="21"/>
        <v>27502.779200000001</v>
      </c>
      <c r="T22" s="71">
        <f t="shared" si="21"/>
        <v>28602.912</v>
      </c>
      <c r="U22" s="71">
        <f t="shared" si="21"/>
        <v>29747.036800000002</v>
      </c>
      <c r="V22" s="71">
        <f>ROUND((V21*2080),5)</f>
        <v>30936.921600000001</v>
      </c>
      <c r="W22" s="69">
        <f>(Q21/Q18)-1</f>
        <v>2.5000000000000001E-2</v>
      </c>
      <c r="X22" s="69">
        <f t="shared" ref="X22:AB22" si="22">(R21/R18)-1</f>
        <v>2.4999E-2</v>
      </c>
      <c r="Y22" s="69">
        <f t="shared" si="22"/>
        <v>2.5000000000000001E-2</v>
      </c>
      <c r="Z22" s="69">
        <f t="shared" si="22"/>
        <v>2.5000999999999999E-2</v>
      </c>
      <c r="AA22" s="69">
        <f t="shared" si="22"/>
        <v>2.5000000000000001E-2</v>
      </c>
      <c r="AB22" s="69">
        <f t="shared" si="22"/>
        <v>2.5000000000000001E-2</v>
      </c>
    </row>
    <row r="23" spans="1:28" s="2" customFormat="1" ht="13.5" customHeight="1" thickBot="1" x14ac:dyDescent="0.25">
      <c r="A23" s="21"/>
      <c r="B23" s="91"/>
      <c r="C23" s="8"/>
      <c r="D23" s="292"/>
      <c r="E23" s="292"/>
      <c r="F23" s="292"/>
      <c r="G23" s="292"/>
      <c r="H23" s="292"/>
      <c r="I23" s="108"/>
      <c r="J23" s="108"/>
      <c r="K23" s="72"/>
      <c r="L23" s="72"/>
      <c r="M23" s="72"/>
      <c r="N23" s="72"/>
      <c r="O23" s="72"/>
      <c r="P23" s="72"/>
      <c r="Q23" s="73"/>
      <c r="R23" s="74"/>
      <c r="S23" s="74"/>
      <c r="T23" s="74"/>
      <c r="U23" s="74"/>
      <c r="V23" s="74"/>
      <c r="W23" s="72"/>
      <c r="X23" s="72"/>
      <c r="Y23" s="72"/>
      <c r="Z23" s="72"/>
      <c r="AA23" s="72"/>
      <c r="AB23" s="72"/>
    </row>
    <row r="24" spans="1:28" s="2" customFormat="1" ht="13.5" customHeight="1" x14ac:dyDescent="0.2">
      <c r="A24" s="20">
        <v>6</v>
      </c>
      <c r="B24" s="89"/>
      <c r="C24" s="9"/>
      <c r="D24" s="290"/>
      <c r="E24" s="290"/>
      <c r="F24" s="290"/>
      <c r="G24" s="290"/>
      <c r="H24" s="105">
        <f t="shared" ref="H24:I25" si="23">T24</f>
        <v>14.1</v>
      </c>
      <c r="I24" s="105">
        <f t="shared" si="23"/>
        <v>14.66</v>
      </c>
      <c r="J24" s="105">
        <f>V24</f>
        <v>15.25</v>
      </c>
      <c r="K24" s="69"/>
      <c r="L24" s="69" t="e">
        <f>(F24/E24)-1</f>
        <v>#DIV/0!</v>
      </c>
      <c r="M24" s="69" t="e">
        <f t="shared" ref="M24:P24" si="24">(G24/F24)-1</f>
        <v>#DIV/0!</v>
      </c>
      <c r="N24" s="69" t="e">
        <f t="shared" si="24"/>
        <v>#DIV/0!</v>
      </c>
      <c r="O24" s="69">
        <f t="shared" si="24"/>
        <v>3.9716000000000001E-2</v>
      </c>
      <c r="P24" s="69">
        <f t="shared" si="24"/>
        <v>4.0245999999999997E-2</v>
      </c>
      <c r="Q24" s="119">
        <f>ROUND(VLOOKUP($A24,'2021 REG'!$A$9:$V$477,17,FALSE)*(1+$I$2),5)</f>
        <v>12.53058</v>
      </c>
      <c r="R24" s="119">
        <f>ROUND(VLOOKUP($A24,'2021 REG'!$A$9:$V$477,18,FALSE)*(1+$I$2),5)</f>
        <v>13.03182</v>
      </c>
      <c r="S24" s="119">
        <f>ROUND(VLOOKUP($A24,'2021 REG'!$A$9:$V$477,19,FALSE)*(1+$I$2),5)</f>
        <v>13.55308</v>
      </c>
      <c r="T24" s="119">
        <f>ROUND(VLOOKUP($A24,'2021 REG'!$A$9:$V$477,20,FALSE)*(1+$I$2),5)</f>
        <v>14.0952</v>
      </c>
      <c r="U24" s="119">
        <f>ROUND(VLOOKUP($A24,'2021 REG'!$A$9:$V$477,21,FALSE)*(1+$I$2),5)</f>
        <v>14.659000000000001</v>
      </c>
      <c r="V24" s="119">
        <f>ROUND(VLOOKUP($A24,'2021 REG'!$A$9:$V$477,22,FALSE)*(1+$I$2),5)</f>
        <v>15.24535</v>
      </c>
      <c r="W24" s="69"/>
      <c r="X24" s="69">
        <f>(R24/Q24)-1</f>
        <v>4.0001000000000002E-2</v>
      </c>
      <c r="Y24" s="69">
        <f t="shared" ref="Y24:AB24" si="25">(S24/R24)-1</f>
        <v>3.9999E-2</v>
      </c>
      <c r="Z24" s="69">
        <f t="shared" si="25"/>
        <v>0.04</v>
      </c>
      <c r="AA24" s="69">
        <f t="shared" si="25"/>
        <v>3.9999E-2</v>
      </c>
      <c r="AB24" s="69">
        <f t="shared" si="25"/>
        <v>3.9999E-2</v>
      </c>
    </row>
    <row r="25" spans="1:28" s="2" customFormat="1" ht="13.5" customHeight="1" x14ac:dyDescent="0.2">
      <c r="A25" s="17"/>
      <c r="B25" s="90"/>
      <c r="C25" s="5"/>
      <c r="D25" s="291"/>
      <c r="E25" s="291"/>
      <c r="F25" s="291"/>
      <c r="G25" s="291"/>
      <c r="H25" s="106">
        <f t="shared" si="23"/>
        <v>29318</v>
      </c>
      <c r="I25" s="106">
        <f t="shared" si="23"/>
        <v>30491</v>
      </c>
      <c r="J25" s="106">
        <f>V25</f>
        <v>31710</v>
      </c>
      <c r="K25" s="69" t="e">
        <f>(E24/E21)-1</f>
        <v>#DIV/0!</v>
      </c>
      <c r="L25" s="69" t="e">
        <f t="shared" ref="L25:P25" si="26">(F24/F21)-1</f>
        <v>#DIV/0!</v>
      </c>
      <c r="M25" s="69" t="e">
        <f t="shared" si="26"/>
        <v>#DIV/0!</v>
      </c>
      <c r="N25" s="69" t="e">
        <f t="shared" si="26"/>
        <v>#DIV/0!</v>
      </c>
      <c r="O25" s="69">
        <f t="shared" si="26"/>
        <v>2.5174999999999999E-2</v>
      </c>
      <c r="P25" s="69">
        <f t="shared" si="26"/>
        <v>2.5555000000000001E-2</v>
      </c>
      <c r="Q25" s="70">
        <f t="shared" ref="Q25:U25" si="27">ROUND((Q24*2080),5)</f>
        <v>26063.606400000001</v>
      </c>
      <c r="R25" s="71">
        <f t="shared" si="27"/>
        <v>27106.185600000001</v>
      </c>
      <c r="S25" s="71">
        <f t="shared" si="27"/>
        <v>28190.4064</v>
      </c>
      <c r="T25" s="71">
        <f t="shared" si="27"/>
        <v>29318.016</v>
      </c>
      <c r="U25" s="71">
        <f t="shared" si="27"/>
        <v>30490.720000000001</v>
      </c>
      <c r="V25" s="71">
        <f>ROUND((V24*2080),5)</f>
        <v>31710.328000000001</v>
      </c>
      <c r="W25" s="69">
        <f>(Q24/Q21)-1</f>
        <v>2.5000999999999999E-2</v>
      </c>
      <c r="X25" s="69">
        <f t="shared" ref="X25:AB25" si="28">(R24/R21)-1</f>
        <v>2.5002E-2</v>
      </c>
      <c r="Y25" s="69">
        <f t="shared" si="28"/>
        <v>2.5002E-2</v>
      </c>
      <c r="Z25" s="69">
        <f t="shared" si="28"/>
        <v>2.5000999999999999E-2</v>
      </c>
      <c r="AA25" s="69">
        <f t="shared" si="28"/>
        <v>2.5000000000000001E-2</v>
      </c>
      <c r="AB25" s="69">
        <f t="shared" si="28"/>
        <v>2.4999E-2</v>
      </c>
    </row>
    <row r="26" spans="1:28" s="2" customFormat="1" ht="13.5" customHeight="1" thickBot="1" x14ac:dyDescent="0.25">
      <c r="A26" s="21"/>
      <c r="B26" s="91"/>
      <c r="C26" s="8"/>
      <c r="D26" s="292"/>
      <c r="E26" s="292"/>
      <c r="F26" s="292"/>
      <c r="G26" s="292"/>
      <c r="H26" s="108"/>
      <c r="I26" s="108"/>
      <c r="J26" s="108"/>
      <c r="K26" s="72"/>
      <c r="L26" s="72"/>
      <c r="M26" s="72"/>
      <c r="N26" s="72"/>
      <c r="O26" s="72"/>
      <c r="P26" s="72"/>
      <c r="Q26" s="73"/>
      <c r="R26" s="74"/>
      <c r="S26" s="74"/>
      <c r="T26" s="74"/>
      <c r="U26" s="74"/>
      <c r="V26" s="74"/>
      <c r="W26" s="72"/>
      <c r="X26" s="72"/>
      <c r="Y26" s="72"/>
      <c r="Z26" s="72"/>
      <c r="AA26" s="72"/>
      <c r="AB26" s="72"/>
    </row>
    <row r="27" spans="1:28" s="2" customFormat="1" ht="13.5" customHeight="1" x14ac:dyDescent="0.2">
      <c r="A27" s="20">
        <v>7</v>
      </c>
      <c r="B27" s="89"/>
      <c r="C27" s="9"/>
      <c r="D27" s="290"/>
      <c r="E27" s="290"/>
      <c r="F27" s="290"/>
      <c r="G27" s="105">
        <f t="shared" ref="G27:I28" si="29">S27</f>
        <v>13.89</v>
      </c>
      <c r="H27" s="105">
        <f t="shared" si="29"/>
        <v>14.45</v>
      </c>
      <c r="I27" s="105">
        <f t="shared" si="29"/>
        <v>15.03</v>
      </c>
      <c r="J27" s="105">
        <f>V27</f>
        <v>15.63</v>
      </c>
      <c r="K27" s="69"/>
      <c r="L27" s="69" t="e">
        <f>(F27/E27)-1</f>
        <v>#DIV/0!</v>
      </c>
      <c r="M27" s="69" t="e">
        <f t="shared" ref="M27:P27" si="30">(G27/F27)-1</f>
        <v>#DIV/0!</v>
      </c>
      <c r="N27" s="69">
        <f t="shared" si="30"/>
        <v>4.0316999999999999E-2</v>
      </c>
      <c r="O27" s="69">
        <f t="shared" si="30"/>
        <v>4.0138E-2</v>
      </c>
      <c r="P27" s="69">
        <f t="shared" si="30"/>
        <v>3.9919999999999997E-2</v>
      </c>
      <c r="Q27" s="119">
        <f>ROUND(VLOOKUP($A27,'2021 REG'!$A$9:$V$477,17,FALSE)*(1+$I$2),5)</f>
        <v>12.843859999999999</v>
      </c>
      <c r="R27" s="119">
        <f>ROUND(VLOOKUP($A27,'2021 REG'!$A$9:$V$477,18,FALSE)*(1+$I$2),5)</f>
        <v>13.3576</v>
      </c>
      <c r="S27" s="119">
        <f>ROUND(VLOOKUP($A27,'2021 REG'!$A$9:$V$477,19,FALSE)*(1+$I$2),5)</f>
        <v>13.8919</v>
      </c>
      <c r="T27" s="119">
        <f>ROUND(VLOOKUP($A27,'2021 REG'!$A$9:$V$477,20,FALSE)*(1+$I$2),5)</f>
        <v>14.44758</v>
      </c>
      <c r="U27" s="119">
        <f>ROUND(VLOOKUP($A27,'2021 REG'!$A$9:$V$477,21,FALSE)*(1+$I$2),5)</f>
        <v>15.02549</v>
      </c>
      <c r="V27" s="119">
        <f>ROUND(VLOOKUP($A27,'2021 REG'!$A$9:$V$477,22,FALSE)*(1+$I$2),5)</f>
        <v>15.62651</v>
      </c>
      <c r="W27" s="69"/>
      <c r="X27" s="69">
        <f>(R27/Q27)-1</f>
        <v>3.9999E-2</v>
      </c>
      <c r="Y27" s="69">
        <f t="shared" ref="Y27:AB27" si="31">(S27/R27)-1</f>
        <v>0.04</v>
      </c>
      <c r="Z27" s="69">
        <f t="shared" si="31"/>
        <v>0.04</v>
      </c>
      <c r="AA27" s="69">
        <f t="shared" si="31"/>
        <v>0.04</v>
      </c>
      <c r="AB27" s="69">
        <f t="shared" si="31"/>
        <v>0.04</v>
      </c>
    </row>
    <row r="28" spans="1:28" s="2" customFormat="1" ht="13.5" customHeight="1" x14ac:dyDescent="0.2">
      <c r="A28" s="17"/>
      <c r="B28" s="90"/>
      <c r="C28" s="5"/>
      <c r="D28" s="291"/>
      <c r="E28" s="291"/>
      <c r="F28" s="291"/>
      <c r="G28" s="106">
        <f t="shared" si="29"/>
        <v>28895</v>
      </c>
      <c r="H28" s="106">
        <f t="shared" si="29"/>
        <v>30051</v>
      </c>
      <c r="I28" s="106">
        <f t="shared" si="29"/>
        <v>31253</v>
      </c>
      <c r="J28" s="106">
        <f>V28</f>
        <v>32503</v>
      </c>
      <c r="K28" s="69" t="e">
        <f>(E27/E24)-1</f>
        <v>#DIV/0!</v>
      </c>
      <c r="L28" s="69" t="e">
        <f>(F27/F24)-1</f>
        <v>#DIV/0!</v>
      </c>
      <c r="M28" s="69" t="e">
        <f t="shared" ref="M28:P28" si="32">(G27/G24)-1</f>
        <v>#DIV/0!</v>
      </c>
      <c r="N28" s="69">
        <f t="shared" si="32"/>
        <v>2.4823000000000001E-2</v>
      </c>
      <c r="O28" s="69">
        <f t="shared" si="32"/>
        <v>2.5239000000000001E-2</v>
      </c>
      <c r="P28" s="69">
        <f t="shared" si="32"/>
        <v>2.4917999999999999E-2</v>
      </c>
      <c r="Q28" s="70">
        <f t="shared" ref="Q28:U28" si="33">ROUND((Q27*2080),5)</f>
        <v>26715.228800000001</v>
      </c>
      <c r="R28" s="71">
        <f t="shared" si="33"/>
        <v>27783.808000000001</v>
      </c>
      <c r="S28" s="71">
        <f t="shared" si="33"/>
        <v>28895.151999999998</v>
      </c>
      <c r="T28" s="71">
        <f t="shared" si="33"/>
        <v>30050.966400000001</v>
      </c>
      <c r="U28" s="71">
        <f t="shared" si="33"/>
        <v>31253.019199999999</v>
      </c>
      <c r="V28" s="71">
        <f>ROUND((V27*2080),5)</f>
        <v>32503.140800000001</v>
      </c>
      <c r="W28" s="69">
        <f>(Q27/Q24)-1</f>
        <v>2.5000999999999999E-2</v>
      </c>
      <c r="X28" s="69">
        <f>(R27/R24)-1</f>
        <v>2.4999E-2</v>
      </c>
      <c r="Y28" s="69">
        <f t="shared" ref="Y28:AB28" si="34">(S27/S24)-1</f>
        <v>2.4999E-2</v>
      </c>
      <c r="Z28" s="69">
        <f t="shared" si="34"/>
        <v>2.5000000000000001E-2</v>
      </c>
      <c r="AA28" s="69">
        <f t="shared" si="34"/>
        <v>2.5000999999999999E-2</v>
      </c>
      <c r="AB28" s="69">
        <f t="shared" si="34"/>
        <v>2.5002E-2</v>
      </c>
    </row>
    <row r="29" spans="1:28" s="2" customFormat="1" ht="13.5" customHeight="1" thickBot="1" x14ac:dyDescent="0.25">
      <c r="A29" s="21"/>
      <c r="B29" s="91"/>
      <c r="C29" s="8"/>
      <c r="D29" s="292"/>
      <c r="E29" s="292"/>
      <c r="F29" s="292"/>
      <c r="G29" s="108"/>
      <c r="H29" s="108"/>
      <c r="I29" s="108"/>
      <c r="J29" s="108"/>
      <c r="K29" s="72"/>
      <c r="L29" s="72"/>
      <c r="M29" s="72"/>
      <c r="N29" s="72"/>
      <c r="O29" s="72"/>
      <c r="P29" s="72"/>
      <c r="Q29" s="73"/>
      <c r="R29" s="74"/>
      <c r="S29" s="74"/>
      <c r="T29" s="74"/>
      <c r="U29" s="74"/>
      <c r="V29" s="74"/>
      <c r="W29" s="72"/>
      <c r="X29" s="72"/>
      <c r="Y29" s="72"/>
      <c r="Z29" s="72"/>
      <c r="AA29" s="72"/>
      <c r="AB29" s="72"/>
    </row>
    <row r="30" spans="1:28" s="2" customFormat="1" ht="13.5" customHeight="1" x14ac:dyDescent="0.2">
      <c r="A30" s="20">
        <v>8</v>
      </c>
      <c r="B30" s="89"/>
      <c r="C30" s="9"/>
      <c r="D30" s="290"/>
      <c r="E30" s="290"/>
      <c r="F30" s="290"/>
      <c r="G30" s="105">
        <f t="shared" ref="G30:I31" si="35">S30</f>
        <v>14.24</v>
      </c>
      <c r="H30" s="105">
        <f t="shared" si="35"/>
        <v>14.81</v>
      </c>
      <c r="I30" s="105">
        <f t="shared" si="35"/>
        <v>15.4</v>
      </c>
      <c r="J30" s="105">
        <f>V30</f>
        <v>16.02</v>
      </c>
      <c r="K30" s="69"/>
      <c r="L30" s="69" t="e">
        <f>(F30/E30)-1</f>
        <v>#DIV/0!</v>
      </c>
      <c r="M30" s="69" t="e">
        <f t="shared" ref="M30:P30" si="36">(G30/F30)-1</f>
        <v>#DIV/0!</v>
      </c>
      <c r="N30" s="69">
        <f t="shared" si="36"/>
        <v>4.0028000000000001E-2</v>
      </c>
      <c r="O30" s="69">
        <f t="shared" si="36"/>
        <v>3.9837999999999998E-2</v>
      </c>
      <c r="P30" s="69">
        <f t="shared" si="36"/>
        <v>4.0259999999999997E-2</v>
      </c>
      <c r="Q30" s="119">
        <f>ROUND(VLOOKUP($A30,'2021 REG'!$A$9:$V$477,17,FALSE)*(1+$I$2),5)</f>
        <v>13.164949999999999</v>
      </c>
      <c r="R30" s="119">
        <f>ROUND(VLOOKUP($A30,'2021 REG'!$A$9:$V$477,18,FALSE)*(1+$I$2),5)</f>
        <v>13.691549999999999</v>
      </c>
      <c r="S30" s="119">
        <f>ROUND(VLOOKUP($A30,'2021 REG'!$A$9:$V$477,19,FALSE)*(1+$I$2),5)</f>
        <v>14.2392</v>
      </c>
      <c r="T30" s="119">
        <f>ROUND(VLOOKUP($A30,'2021 REG'!$A$9:$V$477,20,FALSE)*(1+$I$2),5)</f>
        <v>14.808759999999999</v>
      </c>
      <c r="U30" s="119">
        <f>ROUND(VLOOKUP($A30,'2021 REG'!$A$9:$V$477,21,FALSE)*(1+$I$2),5)</f>
        <v>15.40113</v>
      </c>
      <c r="V30" s="119">
        <f>ROUND(VLOOKUP($A30,'2021 REG'!$A$9:$V$477,22,FALSE)*(1+$I$2),5)</f>
        <v>16.01717</v>
      </c>
      <c r="W30" s="69"/>
      <c r="X30" s="69">
        <f>(R30/Q30)-1</f>
        <v>0.04</v>
      </c>
      <c r="Y30" s="69">
        <f t="shared" ref="Y30:AB30" si="37">(S30/R30)-1</f>
        <v>3.9999E-2</v>
      </c>
      <c r="Z30" s="69">
        <f t="shared" si="37"/>
        <v>3.9999E-2</v>
      </c>
      <c r="AA30" s="69">
        <f t="shared" si="37"/>
        <v>4.0001000000000002E-2</v>
      </c>
      <c r="AB30" s="69">
        <f t="shared" si="37"/>
        <v>0.04</v>
      </c>
    </row>
    <row r="31" spans="1:28" s="2" customFormat="1" ht="13.5" customHeight="1" x14ac:dyDescent="0.2">
      <c r="A31" s="17"/>
      <c r="B31" s="90"/>
      <c r="C31" s="5"/>
      <c r="D31" s="291"/>
      <c r="E31" s="291"/>
      <c r="F31" s="291"/>
      <c r="G31" s="106">
        <f t="shared" si="35"/>
        <v>29618</v>
      </c>
      <c r="H31" s="106">
        <f t="shared" si="35"/>
        <v>30802</v>
      </c>
      <c r="I31" s="106">
        <f t="shared" si="35"/>
        <v>32034</v>
      </c>
      <c r="J31" s="106">
        <f>V31</f>
        <v>33316</v>
      </c>
      <c r="K31" s="69" t="e">
        <f>(E30/E27)-1</f>
        <v>#DIV/0!</v>
      </c>
      <c r="L31" s="69" t="e">
        <f>(F30/F27)-1</f>
        <v>#DIV/0!</v>
      </c>
      <c r="M31" s="69">
        <f t="shared" ref="M31:P31" si="38">(G30/G27)-1</f>
        <v>2.5198000000000002E-2</v>
      </c>
      <c r="N31" s="69">
        <f t="shared" si="38"/>
        <v>2.4913000000000001E-2</v>
      </c>
      <c r="O31" s="69">
        <f t="shared" si="38"/>
        <v>2.4617E-2</v>
      </c>
      <c r="P31" s="69">
        <f t="shared" si="38"/>
        <v>2.4951999999999998E-2</v>
      </c>
      <c r="Q31" s="70">
        <f t="shared" ref="Q31:U31" si="39">ROUND((Q30*2080),5)</f>
        <v>27383.096000000001</v>
      </c>
      <c r="R31" s="71">
        <f t="shared" si="39"/>
        <v>28478.423999999999</v>
      </c>
      <c r="S31" s="71">
        <f t="shared" si="39"/>
        <v>29617.536</v>
      </c>
      <c r="T31" s="71">
        <f t="shared" si="39"/>
        <v>30802.220799999999</v>
      </c>
      <c r="U31" s="71">
        <f t="shared" si="39"/>
        <v>32034.350399999999</v>
      </c>
      <c r="V31" s="71">
        <f>ROUND((V30*2080),5)</f>
        <v>33315.713600000003</v>
      </c>
      <c r="W31" s="69">
        <f>(Q30/Q27)-1</f>
        <v>2.4999E-2</v>
      </c>
      <c r="X31" s="69">
        <f>(R30/R27)-1</f>
        <v>2.5000999999999999E-2</v>
      </c>
      <c r="Y31" s="69">
        <f t="shared" ref="Y31:AB31" si="40">(S30/S27)-1</f>
        <v>2.5000000000000001E-2</v>
      </c>
      <c r="Z31" s="69">
        <f t="shared" si="40"/>
        <v>2.4999E-2</v>
      </c>
      <c r="AA31" s="69">
        <f t="shared" si="40"/>
        <v>2.5000000000000001E-2</v>
      </c>
      <c r="AB31" s="69">
        <f t="shared" si="40"/>
        <v>2.5000000000000001E-2</v>
      </c>
    </row>
    <row r="32" spans="1:28" s="2" customFormat="1" ht="13.5" customHeight="1" thickBot="1" x14ac:dyDescent="0.25">
      <c r="A32" s="21"/>
      <c r="B32" s="91"/>
      <c r="C32" s="8"/>
      <c r="D32" s="292"/>
      <c r="E32" s="292"/>
      <c r="F32" s="292"/>
      <c r="G32" s="108"/>
      <c r="H32" s="108"/>
      <c r="I32" s="108"/>
      <c r="J32" s="108"/>
      <c r="K32" s="72"/>
      <c r="L32" s="72"/>
      <c r="M32" s="72"/>
      <c r="N32" s="72"/>
      <c r="O32" s="72"/>
      <c r="P32" s="72"/>
      <c r="Q32" s="73"/>
      <c r="R32" s="74"/>
      <c r="S32" s="74"/>
      <c r="T32" s="74"/>
      <c r="U32" s="74"/>
      <c r="V32" s="74"/>
      <c r="W32" s="72"/>
      <c r="X32" s="72"/>
      <c r="Y32" s="72"/>
      <c r="Z32" s="72"/>
      <c r="AA32" s="72"/>
      <c r="AB32" s="72"/>
    </row>
    <row r="33" spans="1:28" s="2" customFormat="1" ht="13.5" customHeight="1" x14ac:dyDescent="0.2">
      <c r="A33" s="20">
        <v>9</v>
      </c>
      <c r="B33" s="89"/>
      <c r="C33" s="9"/>
      <c r="D33" s="290"/>
      <c r="E33" s="290"/>
      <c r="F33" s="105">
        <f t="shared" ref="F33:I34" si="41">R33</f>
        <v>14.03</v>
      </c>
      <c r="G33" s="105">
        <f t="shared" si="41"/>
        <v>14.6</v>
      </c>
      <c r="H33" s="105">
        <f t="shared" si="41"/>
        <v>15.18</v>
      </c>
      <c r="I33" s="105">
        <f t="shared" si="41"/>
        <v>15.79</v>
      </c>
      <c r="J33" s="105">
        <f>V33</f>
        <v>16.420000000000002</v>
      </c>
      <c r="K33" s="69"/>
      <c r="L33" s="69" t="e">
        <f>(F33/E33)-1</f>
        <v>#DIV/0!</v>
      </c>
      <c r="M33" s="69">
        <f t="shared" ref="M33:P33" si="42">(G33/F33)-1</f>
        <v>4.0627000000000003E-2</v>
      </c>
      <c r="N33" s="69">
        <f t="shared" si="42"/>
        <v>3.9725999999999997E-2</v>
      </c>
      <c r="O33" s="69">
        <f t="shared" si="42"/>
        <v>4.0183999999999997E-2</v>
      </c>
      <c r="P33" s="69">
        <f t="shared" si="42"/>
        <v>3.9898999999999997E-2</v>
      </c>
      <c r="Q33" s="119">
        <f>ROUND(VLOOKUP($A33,'2021 REG'!$A$9:$V$477,17,FALSE)*(1+$I$2),5)</f>
        <v>13.49409</v>
      </c>
      <c r="R33" s="119">
        <f>ROUND(VLOOKUP($A33,'2021 REG'!$A$9:$V$477,18,FALSE)*(1+$I$2),5)</f>
        <v>14.033849999999999</v>
      </c>
      <c r="S33" s="119">
        <f>ROUND(VLOOKUP($A33,'2021 REG'!$A$9:$V$477,19,FALSE)*(1+$I$2),5)</f>
        <v>14.5952</v>
      </c>
      <c r="T33" s="119">
        <f>ROUND(VLOOKUP($A33,'2021 REG'!$A$9:$V$477,20,FALSE)*(1+$I$2),5)</f>
        <v>15.178990000000001</v>
      </c>
      <c r="U33" s="119">
        <f>ROUND(VLOOKUP($A33,'2021 REG'!$A$9:$V$477,21,FALSE)*(1+$I$2),5)</f>
        <v>15.786160000000001</v>
      </c>
      <c r="V33" s="119">
        <f>ROUND(VLOOKUP($A33,'2021 REG'!$A$9:$V$477,22,FALSE)*(1+$I$2),5)</f>
        <v>16.417590000000001</v>
      </c>
      <c r="W33" s="69"/>
      <c r="X33" s="69">
        <f>(R33/Q33)-1</f>
        <v>0.04</v>
      </c>
      <c r="Y33" s="69">
        <f t="shared" ref="Y33:AB33" si="43">(S33/R33)-1</f>
        <v>0.04</v>
      </c>
      <c r="Z33" s="69">
        <f t="shared" si="43"/>
        <v>3.9999E-2</v>
      </c>
      <c r="AA33" s="69">
        <f t="shared" si="43"/>
        <v>4.0001000000000002E-2</v>
      </c>
      <c r="AB33" s="69">
        <f t="shared" si="43"/>
        <v>3.9999E-2</v>
      </c>
    </row>
    <row r="34" spans="1:28" s="2" customFormat="1" ht="13.5" customHeight="1" x14ac:dyDescent="0.2">
      <c r="A34" s="17"/>
      <c r="B34" s="90"/>
      <c r="C34" s="5"/>
      <c r="D34" s="291"/>
      <c r="E34" s="291"/>
      <c r="F34" s="106">
        <f t="shared" si="41"/>
        <v>29190</v>
      </c>
      <c r="G34" s="106">
        <f t="shared" si="41"/>
        <v>30358</v>
      </c>
      <c r="H34" s="106">
        <f t="shared" si="41"/>
        <v>31572</v>
      </c>
      <c r="I34" s="106">
        <f t="shared" si="41"/>
        <v>32835</v>
      </c>
      <c r="J34" s="106">
        <f>V34</f>
        <v>34149</v>
      </c>
      <c r="K34" s="69" t="e">
        <f>(E33/E30)-1</f>
        <v>#DIV/0!</v>
      </c>
      <c r="L34" s="69" t="e">
        <f>(F33/F30)-1</f>
        <v>#DIV/0!</v>
      </c>
      <c r="M34" s="69">
        <f t="shared" ref="M34:P34" si="44">(G33/G30)-1</f>
        <v>2.5281000000000001E-2</v>
      </c>
      <c r="N34" s="69">
        <f t="shared" si="44"/>
        <v>2.4983000000000002E-2</v>
      </c>
      <c r="O34" s="69">
        <f t="shared" si="44"/>
        <v>2.5325E-2</v>
      </c>
      <c r="P34" s="69">
        <f t="shared" si="44"/>
        <v>2.4969000000000002E-2</v>
      </c>
      <c r="Q34" s="70">
        <f t="shared" ref="Q34:U34" si="45">ROUND((Q33*2080),5)</f>
        <v>28067.707200000001</v>
      </c>
      <c r="R34" s="71">
        <f t="shared" si="45"/>
        <v>29190.407999999999</v>
      </c>
      <c r="S34" s="71">
        <f t="shared" si="45"/>
        <v>30358.016</v>
      </c>
      <c r="T34" s="71">
        <f t="shared" si="45"/>
        <v>31572.299200000001</v>
      </c>
      <c r="U34" s="71">
        <f t="shared" si="45"/>
        <v>32835.212800000001</v>
      </c>
      <c r="V34" s="71">
        <f>ROUND((V33*2080),5)</f>
        <v>34148.587200000002</v>
      </c>
      <c r="W34" s="69">
        <f>(Q33/Q30)-1</f>
        <v>2.5000999999999999E-2</v>
      </c>
      <c r="X34" s="69">
        <f>(R33/R30)-1</f>
        <v>2.5000999999999999E-2</v>
      </c>
      <c r="Y34" s="69">
        <f t="shared" ref="Y34:AB34" si="46">(S33/S30)-1</f>
        <v>2.5000999999999999E-2</v>
      </c>
      <c r="Z34" s="69">
        <f t="shared" si="46"/>
        <v>2.5000999999999999E-2</v>
      </c>
      <c r="AA34" s="69">
        <f t="shared" si="46"/>
        <v>2.5000000000000001E-2</v>
      </c>
      <c r="AB34" s="69">
        <f t="shared" si="46"/>
        <v>2.4999E-2</v>
      </c>
    </row>
    <row r="35" spans="1:28" s="2" customFormat="1" ht="13.5" customHeight="1" thickBot="1" x14ac:dyDescent="0.25">
      <c r="A35" s="21"/>
      <c r="B35" s="91"/>
      <c r="C35" s="8"/>
      <c r="D35" s="292"/>
      <c r="E35" s="292"/>
      <c r="F35" s="108"/>
      <c r="G35" s="108"/>
      <c r="H35" s="108"/>
      <c r="I35" s="108"/>
      <c r="J35" s="108"/>
      <c r="K35" s="72"/>
      <c r="L35" s="72"/>
      <c r="M35" s="72"/>
      <c r="N35" s="72"/>
      <c r="O35" s="72"/>
      <c r="P35" s="72"/>
      <c r="Q35" s="73"/>
      <c r="R35" s="74"/>
      <c r="S35" s="74"/>
      <c r="T35" s="74"/>
      <c r="U35" s="74"/>
      <c r="V35" s="74"/>
      <c r="W35" s="72"/>
      <c r="X35" s="72"/>
      <c r="Y35" s="72"/>
      <c r="Z35" s="72"/>
      <c r="AA35" s="72"/>
      <c r="AB35" s="72"/>
    </row>
    <row r="36" spans="1:28" s="2" customFormat="1" ht="13.5" customHeight="1" x14ac:dyDescent="0.2">
      <c r="A36" s="20">
        <v>10</v>
      </c>
      <c r="B36" s="89"/>
      <c r="C36" s="9"/>
      <c r="D36" s="290"/>
      <c r="E36" s="290"/>
      <c r="F36" s="105">
        <f t="shared" ref="F36:I37" si="47">R36</f>
        <v>14.38</v>
      </c>
      <c r="G36" s="105">
        <f t="shared" si="47"/>
        <v>14.96</v>
      </c>
      <c r="H36" s="105">
        <f t="shared" si="47"/>
        <v>15.56</v>
      </c>
      <c r="I36" s="105">
        <f t="shared" si="47"/>
        <v>16.18</v>
      </c>
      <c r="J36" s="105">
        <f>V36</f>
        <v>16.829999999999998</v>
      </c>
      <c r="K36" s="69"/>
      <c r="L36" s="69" t="e">
        <f>(F36/E36)-1</f>
        <v>#DIV/0!</v>
      </c>
      <c r="M36" s="69">
        <f t="shared" ref="M36:P36" si="48">(G36/F36)-1</f>
        <v>4.0334000000000002E-2</v>
      </c>
      <c r="N36" s="69">
        <f t="shared" si="48"/>
        <v>4.0106999999999997E-2</v>
      </c>
      <c r="O36" s="69">
        <f t="shared" si="48"/>
        <v>3.9845999999999999E-2</v>
      </c>
      <c r="P36" s="69">
        <f t="shared" si="48"/>
        <v>4.0173E-2</v>
      </c>
      <c r="Q36" s="119">
        <f>ROUND(VLOOKUP($A36,'2021 REG'!$A$9:$V$477,17,FALSE)*(1+$I$2),5)</f>
        <v>13.83141</v>
      </c>
      <c r="R36" s="119">
        <f>ROUND(VLOOKUP($A36,'2021 REG'!$A$9:$V$477,18,FALSE)*(1+$I$2),5)</f>
        <v>14.384679999999999</v>
      </c>
      <c r="S36" s="119">
        <f>ROUND(VLOOKUP($A36,'2021 REG'!$A$9:$V$477,19,FALSE)*(1+$I$2),5)</f>
        <v>14.96007</v>
      </c>
      <c r="T36" s="119">
        <f>ROUND(VLOOKUP($A36,'2021 REG'!$A$9:$V$477,20,FALSE)*(1+$I$2),5)</f>
        <v>15.55846</v>
      </c>
      <c r="U36" s="119">
        <f>ROUND(VLOOKUP($A36,'2021 REG'!$A$9:$V$477,21,FALSE)*(1+$I$2),5)</f>
        <v>16.180820000000001</v>
      </c>
      <c r="V36" s="119">
        <f>ROUND(VLOOKUP($A36,'2021 REG'!$A$9:$V$477,22,FALSE)*(1+$I$2),5)</f>
        <v>16.828040000000001</v>
      </c>
      <c r="W36" s="69"/>
      <c r="X36" s="69">
        <f>(R36/Q36)-1</f>
        <v>4.0001000000000002E-2</v>
      </c>
      <c r="Y36" s="69">
        <f t="shared" ref="Y36:AB36" si="49">(S36/R36)-1</f>
        <v>0.04</v>
      </c>
      <c r="Z36" s="69">
        <f t="shared" si="49"/>
        <v>3.9999E-2</v>
      </c>
      <c r="AA36" s="69">
        <f t="shared" si="49"/>
        <v>4.0001000000000002E-2</v>
      </c>
      <c r="AB36" s="69">
        <f t="shared" si="49"/>
        <v>3.9999E-2</v>
      </c>
    </row>
    <row r="37" spans="1:28" s="2" customFormat="1" ht="13.5" customHeight="1" x14ac:dyDescent="0.2">
      <c r="A37" s="17"/>
      <c r="B37" s="90"/>
      <c r="C37" s="5"/>
      <c r="D37" s="291"/>
      <c r="E37" s="291"/>
      <c r="F37" s="106">
        <f t="shared" si="47"/>
        <v>29920</v>
      </c>
      <c r="G37" s="106">
        <f t="shared" si="47"/>
        <v>31117</v>
      </c>
      <c r="H37" s="106">
        <f t="shared" si="47"/>
        <v>32362</v>
      </c>
      <c r="I37" s="106">
        <f t="shared" si="47"/>
        <v>33656</v>
      </c>
      <c r="J37" s="106">
        <f>V37</f>
        <v>35002</v>
      </c>
      <c r="K37" s="69" t="e">
        <f>(E36/E33)-1</f>
        <v>#DIV/0!</v>
      </c>
      <c r="L37" s="69">
        <f>(F36/F33)-1</f>
        <v>2.4947E-2</v>
      </c>
      <c r="M37" s="69">
        <f t="shared" ref="M37:P37" si="50">(G36/G33)-1</f>
        <v>2.4657999999999999E-2</v>
      </c>
      <c r="N37" s="69">
        <f t="shared" si="50"/>
        <v>2.5033E-2</v>
      </c>
      <c r="O37" s="69">
        <f t="shared" si="50"/>
        <v>2.4698999999999999E-2</v>
      </c>
      <c r="P37" s="69">
        <f t="shared" si="50"/>
        <v>2.4969999999999999E-2</v>
      </c>
      <c r="Q37" s="70">
        <f t="shared" ref="Q37:U37" si="51">ROUND((Q36*2080),5)</f>
        <v>28769.3328</v>
      </c>
      <c r="R37" s="71">
        <f t="shared" si="51"/>
        <v>29920.134399999999</v>
      </c>
      <c r="S37" s="71">
        <f t="shared" si="51"/>
        <v>31116.945599999999</v>
      </c>
      <c r="T37" s="71">
        <f t="shared" si="51"/>
        <v>32361.596799999999</v>
      </c>
      <c r="U37" s="71">
        <f t="shared" si="51"/>
        <v>33656.105600000003</v>
      </c>
      <c r="V37" s="71">
        <f>ROUND((V36*2080),5)</f>
        <v>35002.323199999999</v>
      </c>
      <c r="W37" s="69">
        <f>(Q36/Q33)-1</f>
        <v>2.4997999999999999E-2</v>
      </c>
      <c r="X37" s="69">
        <f>(R36/R33)-1</f>
        <v>2.4999E-2</v>
      </c>
      <c r="Y37" s="69">
        <f t="shared" ref="Y37:AB37" si="52">(S36/S33)-1</f>
        <v>2.4999E-2</v>
      </c>
      <c r="Z37" s="69">
        <f t="shared" si="52"/>
        <v>2.5000000000000001E-2</v>
      </c>
      <c r="AA37" s="69">
        <f t="shared" si="52"/>
        <v>2.5000000000000001E-2</v>
      </c>
      <c r="AB37" s="69">
        <f t="shared" si="52"/>
        <v>2.5000999999999999E-2</v>
      </c>
    </row>
    <row r="38" spans="1:28" s="2" customFormat="1" ht="13.5" customHeight="1" thickBot="1" x14ac:dyDescent="0.25">
      <c r="A38" s="21"/>
      <c r="B38" s="91"/>
      <c r="C38" s="8"/>
      <c r="D38" s="292"/>
      <c r="E38" s="292"/>
      <c r="F38" s="108"/>
      <c r="G38" s="108"/>
      <c r="H38" s="108"/>
      <c r="I38" s="108"/>
      <c r="J38" s="108"/>
      <c r="K38" s="72"/>
      <c r="L38" s="72"/>
      <c r="M38" s="72"/>
      <c r="N38" s="72"/>
      <c r="O38" s="72"/>
      <c r="P38" s="72"/>
      <c r="Q38" s="73"/>
      <c r="R38" s="74"/>
      <c r="S38" s="74"/>
      <c r="T38" s="74"/>
      <c r="U38" s="74"/>
      <c r="V38" s="74"/>
      <c r="W38" s="72"/>
      <c r="X38" s="72"/>
      <c r="Y38" s="72"/>
      <c r="Z38" s="72"/>
      <c r="AA38" s="72"/>
      <c r="AB38" s="72"/>
    </row>
    <row r="39" spans="1:28" s="2" customFormat="1" ht="13.5" customHeight="1" x14ac:dyDescent="0.2">
      <c r="A39" s="20">
        <v>11</v>
      </c>
      <c r="B39" s="89"/>
      <c r="C39" s="9"/>
      <c r="D39" s="290"/>
      <c r="E39" s="105">
        <f t="shared" ref="E39:I40" si="53">Q39</f>
        <v>14.18</v>
      </c>
      <c r="F39" s="105">
        <f t="shared" si="53"/>
        <v>14.74</v>
      </c>
      <c r="G39" s="105">
        <f t="shared" si="53"/>
        <v>15.33</v>
      </c>
      <c r="H39" s="105">
        <f t="shared" si="53"/>
        <v>15.95</v>
      </c>
      <c r="I39" s="105">
        <f t="shared" si="53"/>
        <v>16.59</v>
      </c>
      <c r="J39" s="105">
        <f>V39</f>
        <v>17.25</v>
      </c>
      <c r="K39" s="69"/>
      <c r="L39" s="69">
        <f>(F39/E39)-1</f>
        <v>3.9491999999999999E-2</v>
      </c>
      <c r="M39" s="69">
        <f t="shared" ref="M39:P39" si="54">(G39/F39)-1</f>
        <v>4.0027E-2</v>
      </c>
      <c r="N39" s="69">
        <f t="shared" si="54"/>
        <v>4.0444000000000001E-2</v>
      </c>
      <c r="O39" s="69">
        <f t="shared" si="54"/>
        <v>4.0125000000000001E-2</v>
      </c>
      <c r="P39" s="69">
        <f t="shared" si="54"/>
        <v>3.9782999999999999E-2</v>
      </c>
      <c r="Q39" s="119">
        <f>ROUND(VLOOKUP($A39,'2021 REG'!$A$9:$V$477,17,FALSE)*(1+$I$2),5)</f>
        <v>14.177199999999999</v>
      </c>
      <c r="R39" s="119">
        <f>ROUND(VLOOKUP($A39,'2021 REG'!$A$9:$V$477,18,FALSE)*(1+$I$2),5)</f>
        <v>14.744289999999999</v>
      </c>
      <c r="S39" s="119">
        <f>ROUND(VLOOKUP($A39,'2021 REG'!$A$9:$V$477,19,FALSE)*(1+$I$2),5)</f>
        <v>15.334070000000001</v>
      </c>
      <c r="T39" s="119">
        <f>ROUND(VLOOKUP($A39,'2021 REG'!$A$9:$V$477,20,FALSE)*(1+$I$2),5)</f>
        <v>15.947430000000001</v>
      </c>
      <c r="U39" s="119">
        <f>ROUND(VLOOKUP($A39,'2021 REG'!$A$9:$V$477,21,FALSE)*(1+$I$2),5)</f>
        <v>16.585329999999999</v>
      </c>
      <c r="V39" s="119">
        <f>ROUND(VLOOKUP($A39,'2021 REG'!$A$9:$V$477,22,FALSE)*(1+$I$2),5)</f>
        <v>17.248740000000002</v>
      </c>
      <c r="W39" s="69"/>
      <c r="X39" s="69">
        <f>(R39/Q39)-1</f>
        <v>0.04</v>
      </c>
      <c r="Y39" s="69">
        <f t="shared" ref="Y39:AB39" si="55">(S39/R39)-1</f>
        <v>4.0001000000000002E-2</v>
      </c>
      <c r="Z39" s="69">
        <f t="shared" si="55"/>
        <v>0.04</v>
      </c>
      <c r="AA39" s="69">
        <f t="shared" si="55"/>
        <v>0.04</v>
      </c>
      <c r="AB39" s="69">
        <f t="shared" si="55"/>
        <v>0.04</v>
      </c>
    </row>
    <row r="40" spans="1:28" s="2" customFormat="1" ht="13.5" customHeight="1" x14ac:dyDescent="0.2">
      <c r="A40" s="17"/>
      <c r="B40" s="90"/>
      <c r="C40" s="5"/>
      <c r="D40" s="291"/>
      <c r="E40" s="106">
        <f t="shared" si="53"/>
        <v>29489</v>
      </c>
      <c r="F40" s="106">
        <f t="shared" si="53"/>
        <v>30668</v>
      </c>
      <c r="G40" s="106">
        <f t="shared" si="53"/>
        <v>31895</v>
      </c>
      <c r="H40" s="106">
        <f t="shared" si="53"/>
        <v>33171</v>
      </c>
      <c r="I40" s="106">
        <f t="shared" si="53"/>
        <v>34497</v>
      </c>
      <c r="J40" s="106">
        <f>V40</f>
        <v>35877</v>
      </c>
      <c r="K40" s="69" t="e">
        <f>(E39/E36)-1</f>
        <v>#DIV/0!</v>
      </c>
      <c r="L40" s="69">
        <f>(F39/F36)-1</f>
        <v>2.5035000000000002E-2</v>
      </c>
      <c r="M40" s="69">
        <f t="shared" ref="M40:P40" si="56">(G39/G36)-1</f>
        <v>2.4733000000000002E-2</v>
      </c>
      <c r="N40" s="69">
        <f t="shared" si="56"/>
        <v>2.5063999999999999E-2</v>
      </c>
      <c r="O40" s="69">
        <f t="shared" si="56"/>
        <v>2.5340000000000001E-2</v>
      </c>
      <c r="P40" s="69">
        <f t="shared" si="56"/>
        <v>2.4955000000000001E-2</v>
      </c>
      <c r="Q40" s="70">
        <f t="shared" ref="Q40:U40" si="57">ROUND((Q39*2080),5)</f>
        <v>29488.576000000001</v>
      </c>
      <c r="R40" s="71">
        <f t="shared" si="57"/>
        <v>30668.123200000002</v>
      </c>
      <c r="S40" s="71">
        <f t="shared" si="57"/>
        <v>31894.865600000001</v>
      </c>
      <c r="T40" s="71">
        <f t="shared" si="57"/>
        <v>33170.654399999999</v>
      </c>
      <c r="U40" s="71">
        <f t="shared" si="57"/>
        <v>34497.486400000002</v>
      </c>
      <c r="V40" s="71">
        <f>ROUND((V39*2080),5)</f>
        <v>35877.379200000003</v>
      </c>
      <c r="W40" s="69">
        <f>(Q39/Q36)-1</f>
        <v>2.5000000000000001E-2</v>
      </c>
      <c r="X40" s="69">
        <f>(R39/R36)-1</f>
        <v>2.5000000000000001E-2</v>
      </c>
      <c r="Y40" s="69">
        <f t="shared" ref="Y40:AB40" si="58">(S39/S36)-1</f>
        <v>2.5000000000000001E-2</v>
      </c>
      <c r="Z40" s="69">
        <f t="shared" si="58"/>
        <v>2.5000999999999999E-2</v>
      </c>
      <c r="AA40" s="69">
        <f t="shared" si="58"/>
        <v>2.4999E-2</v>
      </c>
      <c r="AB40" s="69">
        <f t="shared" si="58"/>
        <v>2.5000000000000001E-2</v>
      </c>
    </row>
    <row r="41" spans="1:28" s="2" customFormat="1" ht="13.5" customHeight="1" thickBot="1" x14ac:dyDescent="0.25">
      <c r="A41" s="21"/>
      <c r="B41" s="91"/>
      <c r="C41" s="8"/>
      <c r="D41" s="292"/>
      <c r="E41" s="107"/>
      <c r="F41" s="108"/>
      <c r="G41" s="108"/>
      <c r="H41" s="108"/>
      <c r="I41" s="108"/>
      <c r="J41" s="108"/>
      <c r="K41" s="72"/>
      <c r="L41" s="72"/>
      <c r="M41" s="72"/>
      <c r="N41" s="72"/>
      <c r="O41" s="72"/>
      <c r="P41" s="72"/>
      <c r="Q41" s="73"/>
      <c r="R41" s="74"/>
      <c r="S41" s="74"/>
      <c r="T41" s="74"/>
      <c r="U41" s="74"/>
      <c r="V41" s="74"/>
      <c r="W41" s="72"/>
      <c r="X41" s="72"/>
      <c r="Y41" s="72"/>
      <c r="Z41" s="72"/>
      <c r="AA41" s="72"/>
      <c r="AB41" s="72"/>
    </row>
    <row r="42" spans="1:28" s="2" customFormat="1" ht="13.5" customHeight="1" x14ac:dyDescent="0.2">
      <c r="A42" s="20">
        <v>12</v>
      </c>
      <c r="B42" s="89"/>
      <c r="C42" s="9"/>
      <c r="D42" s="105">
        <f t="shared" ref="D42:D100" si="59">+Q42*96%</f>
        <v>13.95</v>
      </c>
      <c r="E42" s="105">
        <f t="shared" ref="E42:I43" si="60">Q42</f>
        <v>14.53</v>
      </c>
      <c r="F42" s="105">
        <f t="shared" si="60"/>
        <v>15.11</v>
      </c>
      <c r="G42" s="105">
        <f t="shared" si="60"/>
        <v>15.72</v>
      </c>
      <c r="H42" s="105">
        <f t="shared" si="60"/>
        <v>16.350000000000001</v>
      </c>
      <c r="I42" s="105">
        <f t="shared" si="60"/>
        <v>17</v>
      </c>
      <c r="J42" s="105">
        <f>V42</f>
        <v>17.68</v>
      </c>
      <c r="K42" s="69"/>
      <c r="L42" s="69">
        <f>(F42/E42)-1</f>
        <v>3.9917000000000001E-2</v>
      </c>
      <c r="M42" s="69">
        <f t="shared" ref="M42:P42" si="61">(G42/F42)-1</f>
        <v>4.0370999999999997E-2</v>
      </c>
      <c r="N42" s="69">
        <f t="shared" si="61"/>
        <v>4.0076000000000001E-2</v>
      </c>
      <c r="O42" s="69">
        <f t="shared" si="61"/>
        <v>3.9754999999999999E-2</v>
      </c>
      <c r="P42" s="69">
        <f t="shared" si="61"/>
        <v>0.04</v>
      </c>
      <c r="Q42" s="119">
        <f>ROUND(VLOOKUP($A42,'2021 REG'!$A$9:$V$477,17,FALSE)*(1+$I$2),5)</f>
        <v>14.53163</v>
      </c>
      <c r="R42" s="119">
        <f>ROUND(VLOOKUP($A42,'2021 REG'!$A$9:$V$477,18,FALSE)*(1+$I$2),5)</f>
        <v>15.1129</v>
      </c>
      <c r="S42" s="119">
        <f>ROUND(VLOOKUP($A42,'2021 REG'!$A$9:$V$477,19,FALSE)*(1+$I$2),5)</f>
        <v>15.71743</v>
      </c>
      <c r="T42" s="119">
        <f>ROUND(VLOOKUP($A42,'2021 REG'!$A$9:$V$477,20,FALSE)*(1+$I$2),5)</f>
        <v>16.346129999999999</v>
      </c>
      <c r="U42" s="119">
        <f>ROUND(VLOOKUP($A42,'2021 REG'!$A$9:$V$477,21,FALSE)*(1+$I$2),5)</f>
        <v>16.999960000000002</v>
      </c>
      <c r="V42" s="119">
        <f>ROUND(VLOOKUP($A42,'2021 REG'!$A$9:$V$477,22,FALSE)*(1+$I$2),5)</f>
        <v>17.679970000000001</v>
      </c>
      <c r="W42" s="69"/>
      <c r="X42" s="69">
        <f>(R42/Q42)-1</f>
        <v>0.04</v>
      </c>
      <c r="Y42" s="69">
        <f t="shared" ref="Y42:AB42" si="62">(S42/R42)-1</f>
        <v>4.0001000000000002E-2</v>
      </c>
      <c r="Z42" s="69">
        <f t="shared" si="62"/>
        <v>0.04</v>
      </c>
      <c r="AA42" s="69">
        <f t="shared" si="62"/>
        <v>3.9999E-2</v>
      </c>
      <c r="AB42" s="69">
        <f t="shared" si="62"/>
        <v>4.0001000000000002E-2</v>
      </c>
    </row>
    <row r="43" spans="1:28" s="2" customFormat="1" ht="13.5" customHeight="1" x14ac:dyDescent="0.2">
      <c r="A43" s="17"/>
      <c r="B43" s="90"/>
      <c r="C43" s="5"/>
      <c r="D43" s="106">
        <f t="shared" si="59"/>
        <v>29017</v>
      </c>
      <c r="E43" s="106">
        <f t="shared" si="60"/>
        <v>30226</v>
      </c>
      <c r="F43" s="106">
        <f t="shared" si="60"/>
        <v>31435</v>
      </c>
      <c r="G43" s="106">
        <f t="shared" si="60"/>
        <v>32692</v>
      </c>
      <c r="H43" s="106">
        <f t="shared" si="60"/>
        <v>34000</v>
      </c>
      <c r="I43" s="106">
        <f t="shared" si="60"/>
        <v>35360</v>
      </c>
      <c r="J43" s="106">
        <f>V43</f>
        <v>36774</v>
      </c>
      <c r="K43" s="69">
        <f>(E42/E39)-1</f>
        <v>2.4683E-2</v>
      </c>
      <c r="L43" s="69">
        <f>(F42/F39)-1</f>
        <v>2.5101999999999999E-2</v>
      </c>
      <c r="M43" s="69">
        <f t="shared" ref="M43:P43" si="63">(G42/G39)-1</f>
        <v>2.5440000000000001E-2</v>
      </c>
      <c r="N43" s="69">
        <f t="shared" si="63"/>
        <v>2.5078E-2</v>
      </c>
      <c r="O43" s="69">
        <f t="shared" si="63"/>
        <v>2.4714E-2</v>
      </c>
      <c r="P43" s="69">
        <f t="shared" si="63"/>
        <v>2.4927999999999999E-2</v>
      </c>
      <c r="Q43" s="70">
        <f t="shared" ref="Q43:U43" si="64">ROUND((Q42*2080),5)</f>
        <v>30225.790400000002</v>
      </c>
      <c r="R43" s="71">
        <f t="shared" si="64"/>
        <v>31434.831999999999</v>
      </c>
      <c r="S43" s="71">
        <f t="shared" si="64"/>
        <v>32692.254400000002</v>
      </c>
      <c r="T43" s="71">
        <f t="shared" si="64"/>
        <v>33999.950400000002</v>
      </c>
      <c r="U43" s="71">
        <f t="shared" si="64"/>
        <v>35359.916799999999</v>
      </c>
      <c r="V43" s="71">
        <f>ROUND((V42*2080),5)</f>
        <v>36774.337599999999</v>
      </c>
      <c r="W43" s="69">
        <f>(Q42/Q39)-1</f>
        <v>2.5000000000000001E-2</v>
      </c>
      <c r="X43" s="69">
        <f>(R42/R39)-1</f>
        <v>2.5000000000000001E-2</v>
      </c>
      <c r="Y43" s="69">
        <f t="shared" ref="Y43:AB43" si="65">(S42/S39)-1</f>
        <v>2.5000999999999999E-2</v>
      </c>
      <c r="Z43" s="69">
        <f t="shared" si="65"/>
        <v>2.5000999999999999E-2</v>
      </c>
      <c r="AA43" s="69">
        <f t="shared" si="65"/>
        <v>2.5000000000000001E-2</v>
      </c>
      <c r="AB43" s="69">
        <f t="shared" si="65"/>
        <v>2.5000999999999999E-2</v>
      </c>
    </row>
    <row r="44" spans="1:28" s="2" customFormat="1" ht="13.5" customHeight="1" thickBot="1" x14ac:dyDescent="0.25">
      <c r="A44" s="21"/>
      <c r="B44" s="91"/>
      <c r="C44" s="8"/>
      <c r="D44" s="153"/>
      <c r="E44" s="107"/>
      <c r="F44" s="108"/>
      <c r="G44" s="108"/>
      <c r="H44" s="108"/>
      <c r="I44" s="108"/>
      <c r="J44" s="108"/>
      <c r="K44" s="72"/>
      <c r="L44" s="72"/>
      <c r="M44" s="72"/>
      <c r="N44" s="72"/>
      <c r="O44" s="72"/>
      <c r="P44" s="72"/>
      <c r="Q44" s="73"/>
      <c r="R44" s="74"/>
      <c r="S44" s="74"/>
      <c r="T44" s="74"/>
      <c r="U44" s="74"/>
      <c r="V44" s="74"/>
      <c r="W44" s="72"/>
      <c r="X44" s="72"/>
      <c r="Y44" s="72"/>
      <c r="Z44" s="72"/>
      <c r="AA44" s="72"/>
      <c r="AB44" s="72"/>
    </row>
    <row r="45" spans="1:28" s="2" customFormat="1" ht="13.5" customHeight="1" x14ac:dyDescent="0.2">
      <c r="A45" s="20">
        <v>13</v>
      </c>
      <c r="B45" s="89"/>
      <c r="C45" s="9" t="s">
        <v>85</v>
      </c>
      <c r="D45" s="105">
        <f t="shared" si="59"/>
        <v>14.3</v>
      </c>
      <c r="E45" s="105">
        <f t="shared" ref="E45:I46" si="66">Q45</f>
        <v>14.89</v>
      </c>
      <c r="F45" s="105">
        <f t="shared" si="66"/>
        <v>15.49</v>
      </c>
      <c r="G45" s="105">
        <f t="shared" si="66"/>
        <v>16.11</v>
      </c>
      <c r="H45" s="105">
        <f t="shared" si="66"/>
        <v>16.75</v>
      </c>
      <c r="I45" s="105">
        <f t="shared" si="66"/>
        <v>17.420000000000002</v>
      </c>
      <c r="J45" s="105">
        <f>V45</f>
        <v>18.12</v>
      </c>
      <c r="K45" s="69"/>
      <c r="L45" s="69">
        <f>(F45/E45)-1</f>
        <v>4.0295999999999998E-2</v>
      </c>
      <c r="M45" s="69">
        <f t="shared" ref="M45:P45" si="67">(G45/F45)-1</f>
        <v>4.0025999999999999E-2</v>
      </c>
      <c r="N45" s="69">
        <f t="shared" si="67"/>
        <v>3.9726999999999998E-2</v>
      </c>
      <c r="O45" s="69">
        <f t="shared" si="67"/>
        <v>0.04</v>
      </c>
      <c r="P45" s="69">
        <f t="shared" si="67"/>
        <v>4.0183999999999997E-2</v>
      </c>
      <c r="Q45" s="119">
        <f>ROUND(VLOOKUP($A45,'2021 REG'!$A$9:$V$477,17,FALSE)*(1+$I$2),5)</f>
        <v>14.89494</v>
      </c>
      <c r="R45" s="119">
        <f>ROUND(VLOOKUP($A45,'2021 REG'!$A$9:$V$477,18,FALSE)*(1+$I$2),5)</f>
        <v>15.490729999999999</v>
      </c>
      <c r="S45" s="119">
        <f>ROUND(VLOOKUP($A45,'2021 REG'!$A$9:$V$477,19,FALSE)*(1+$I$2),5)</f>
        <v>16.11037</v>
      </c>
      <c r="T45" s="119">
        <f>ROUND(VLOOKUP($A45,'2021 REG'!$A$9:$V$477,20,FALSE)*(1+$I$2),5)</f>
        <v>16.75478</v>
      </c>
      <c r="U45" s="119">
        <f>ROUND(VLOOKUP($A45,'2021 REG'!$A$9:$V$477,21,FALSE)*(1+$I$2),5)</f>
        <v>17.424969999999998</v>
      </c>
      <c r="V45" s="119">
        <f>ROUND(VLOOKUP($A45,'2021 REG'!$A$9:$V$477,22,FALSE)*(1+$I$2),5)</f>
        <v>18.121970000000001</v>
      </c>
      <c r="W45" s="69"/>
      <c r="X45" s="69">
        <f>(R45/Q45)-1</f>
        <v>3.9999E-2</v>
      </c>
      <c r="Y45" s="69">
        <f t="shared" ref="Y45:AB45" si="68">(S45/R45)-1</f>
        <v>4.0001000000000002E-2</v>
      </c>
      <c r="Z45" s="69">
        <f t="shared" si="68"/>
        <v>0.04</v>
      </c>
      <c r="AA45" s="69">
        <f t="shared" si="68"/>
        <v>0.04</v>
      </c>
      <c r="AB45" s="69">
        <f t="shared" si="68"/>
        <v>0.04</v>
      </c>
    </row>
    <row r="46" spans="1:28" s="2" customFormat="1" ht="13.5" customHeight="1" x14ac:dyDescent="0.2">
      <c r="A46" s="17"/>
      <c r="B46" s="90"/>
      <c r="C46" s="5"/>
      <c r="D46" s="106">
        <f t="shared" si="59"/>
        <v>29742</v>
      </c>
      <c r="E46" s="106">
        <f t="shared" si="66"/>
        <v>30981</v>
      </c>
      <c r="F46" s="106">
        <f t="shared" si="66"/>
        <v>32221</v>
      </c>
      <c r="G46" s="106">
        <f t="shared" si="66"/>
        <v>33510</v>
      </c>
      <c r="H46" s="106">
        <f t="shared" si="66"/>
        <v>34850</v>
      </c>
      <c r="I46" s="106">
        <f t="shared" si="66"/>
        <v>36244</v>
      </c>
      <c r="J46" s="106">
        <f>V46</f>
        <v>37694</v>
      </c>
      <c r="K46" s="69">
        <f>(E45/E42)-1</f>
        <v>2.4775999999999999E-2</v>
      </c>
      <c r="L46" s="69">
        <f>(F45/F42)-1</f>
        <v>2.5149000000000001E-2</v>
      </c>
      <c r="M46" s="69">
        <f t="shared" ref="M46:P46" si="69">(G45/G42)-1</f>
        <v>2.4809000000000001E-2</v>
      </c>
      <c r="N46" s="69">
        <f t="shared" si="69"/>
        <v>2.4465000000000001E-2</v>
      </c>
      <c r="O46" s="69">
        <f t="shared" si="69"/>
        <v>2.4705999999999999E-2</v>
      </c>
      <c r="P46" s="69">
        <f t="shared" si="69"/>
        <v>2.4886999999999999E-2</v>
      </c>
      <c r="Q46" s="70">
        <f t="shared" ref="Q46:U46" si="70">ROUND((Q45*2080),5)</f>
        <v>30981.475200000001</v>
      </c>
      <c r="R46" s="71">
        <f t="shared" si="70"/>
        <v>32220.718400000002</v>
      </c>
      <c r="S46" s="71">
        <f t="shared" si="70"/>
        <v>33509.569600000003</v>
      </c>
      <c r="T46" s="71">
        <f t="shared" si="70"/>
        <v>34849.9424</v>
      </c>
      <c r="U46" s="71">
        <f t="shared" si="70"/>
        <v>36243.937599999997</v>
      </c>
      <c r="V46" s="71">
        <f>ROUND((V45*2080),5)</f>
        <v>37693.6976</v>
      </c>
      <c r="W46" s="69">
        <f>(Q45/Q42)-1</f>
        <v>2.5000999999999999E-2</v>
      </c>
      <c r="X46" s="69">
        <f>(R45/R42)-1</f>
        <v>2.5000000000000001E-2</v>
      </c>
      <c r="Y46" s="69">
        <f t="shared" ref="Y46:AB46" si="71">(S45/S42)-1</f>
        <v>2.5000000000000001E-2</v>
      </c>
      <c r="Z46" s="69">
        <f t="shared" si="71"/>
        <v>2.5000000000000001E-2</v>
      </c>
      <c r="AA46" s="69">
        <f t="shared" si="71"/>
        <v>2.5000999999999999E-2</v>
      </c>
      <c r="AB46" s="69">
        <f t="shared" si="71"/>
        <v>2.5000000000000001E-2</v>
      </c>
    </row>
    <row r="47" spans="1:28" s="2" customFormat="1" ht="13.5" customHeight="1" thickBot="1" x14ac:dyDescent="0.25">
      <c r="A47" s="21"/>
      <c r="B47" s="91"/>
      <c r="C47" s="8"/>
      <c r="D47" s="153"/>
      <c r="E47" s="107"/>
      <c r="F47" s="108"/>
      <c r="G47" s="108"/>
      <c r="H47" s="108"/>
      <c r="I47" s="108"/>
      <c r="J47" s="108"/>
      <c r="K47" s="72"/>
      <c r="L47" s="72"/>
      <c r="M47" s="72"/>
      <c r="N47" s="72"/>
      <c r="O47" s="72"/>
      <c r="P47" s="72"/>
      <c r="Q47" s="73"/>
      <c r="R47" s="74"/>
      <c r="S47" s="74"/>
      <c r="T47" s="74"/>
      <c r="U47" s="74"/>
      <c r="V47" s="74"/>
      <c r="W47" s="72"/>
      <c r="X47" s="72"/>
      <c r="Y47" s="72"/>
      <c r="Z47" s="72"/>
      <c r="AA47" s="72"/>
      <c r="AB47" s="72"/>
    </row>
    <row r="48" spans="1:28" s="2" customFormat="1" ht="13.5" customHeight="1" x14ac:dyDescent="0.2">
      <c r="A48" s="20">
        <v>14</v>
      </c>
      <c r="B48" s="89"/>
      <c r="C48" s="9"/>
      <c r="D48" s="105">
        <f t="shared" si="59"/>
        <v>14.66</v>
      </c>
      <c r="E48" s="105">
        <f t="shared" ref="E48:I49" si="72">Q48</f>
        <v>15.27</v>
      </c>
      <c r="F48" s="105">
        <f t="shared" si="72"/>
        <v>15.88</v>
      </c>
      <c r="G48" s="105">
        <f t="shared" si="72"/>
        <v>16.510000000000002</v>
      </c>
      <c r="H48" s="105">
        <f t="shared" si="72"/>
        <v>17.170000000000002</v>
      </c>
      <c r="I48" s="105">
        <f t="shared" si="72"/>
        <v>17.86</v>
      </c>
      <c r="J48" s="105">
        <f>V48</f>
        <v>18.579999999999998</v>
      </c>
      <c r="K48" s="69"/>
      <c r="L48" s="69">
        <f>(F48/E48)-1</f>
        <v>3.9947999999999997E-2</v>
      </c>
      <c r="M48" s="69">
        <f t="shared" ref="M48:P48" si="73">(G48/F48)-1</f>
        <v>3.9673E-2</v>
      </c>
      <c r="N48" s="69">
        <f t="shared" si="73"/>
        <v>3.9975999999999998E-2</v>
      </c>
      <c r="O48" s="69">
        <f t="shared" si="73"/>
        <v>4.0185999999999999E-2</v>
      </c>
      <c r="P48" s="69">
        <f t="shared" si="73"/>
        <v>4.0314000000000003E-2</v>
      </c>
      <c r="Q48" s="119">
        <f>ROUND(VLOOKUP($A48,'2021 REG'!$A$9:$V$477,17,FALSE)*(1+$I$2),5)</f>
        <v>15.267289999999999</v>
      </c>
      <c r="R48" s="119">
        <f>ROUND(VLOOKUP($A48,'2021 REG'!$A$9:$V$477,18,FALSE)*(1+$I$2),5)</f>
        <v>15.878</v>
      </c>
      <c r="S48" s="119">
        <f>ROUND(VLOOKUP($A48,'2021 REG'!$A$9:$V$477,19,FALSE)*(1+$I$2),5)</f>
        <v>16.513110000000001</v>
      </c>
      <c r="T48" s="119">
        <f>ROUND(VLOOKUP($A48,'2021 REG'!$A$9:$V$477,20,FALSE)*(1+$I$2),5)</f>
        <v>17.173629999999999</v>
      </c>
      <c r="U48" s="119">
        <f>ROUND(VLOOKUP($A48,'2021 REG'!$A$9:$V$477,21,FALSE)*(1+$I$2),5)</f>
        <v>17.860589999999998</v>
      </c>
      <c r="V48" s="119">
        <f>ROUND(VLOOKUP($A48,'2021 REG'!$A$9:$V$477,22,FALSE)*(1+$I$2),5)</f>
        <v>18.574999999999999</v>
      </c>
      <c r="W48" s="69"/>
      <c r="X48" s="69">
        <f>(R48/Q48)-1</f>
        <v>4.0001000000000002E-2</v>
      </c>
      <c r="Y48" s="69">
        <f t="shared" ref="Y48:AB48" si="74">(S48/R48)-1</f>
        <v>3.9999E-2</v>
      </c>
      <c r="Z48" s="69">
        <f t="shared" si="74"/>
        <v>0.04</v>
      </c>
      <c r="AA48" s="69">
        <f t="shared" si="74"/>
        <v>4.0001000000000002E-2</v>
      </c>
      <c r="AB48" s="69">
        <f t="shared" si="74"/>
        <v>3.9999E-2</v>
      </c>
    </row>
    <row r="49" spans="1:28" s="2" customFormat="1" ht="13.5" customHeight="1" x14ac:dyDescent="0.2">
      <c r="A49" s="17"/>
      <c r="B49" s="90"/>
      <c r="C49" s="5"/>
      <c r="D49" s="106">
        <f t="shared" si="59"/>
        <v>30486</v>
      </c>
      <c r="E49" s="106">
        <f t="shared" si="72"/>
        <v>31756</v>
      </c>
      <c r="F49" s="106">
        <f t="shared" si="72"/>
        <v>33026</v>
      </c>
      <c r="G49" s="106">
        <f t="shared" si="72"/>
        <v>34347</v>
      </c>
      <c r="H49" s="106">
        <f t="shared" si="72"/>
        <v>35721</v>
      </c>
      <c r="I49" s="106">
        <f t="shared" si="72"/>
        <v>37150</v>
      </c>
      <c r="J49" s="106">
        <f>V49</f>
        <v>38636</v>
      </c>
      <c r="K49" s="69">
        <f>(E48/E45)-1</f>
        <v>2.5520000000000001E-2</v>
      </c>
      <c r="L49" s="69">
        <f>(F48/F45)-1</f>
        <v>2.5177999999999999E-2</v>
      </c>
      <c r="M49" s="69">
        <f t="shared" ref="M49:P49" si="75">(G48/G45)-1</f>
        <v>2.4829E-2</v>
      </c>
      <c r="N49" s="69">
        <f t="shared" si="75"/>
        <v>2.5075E-2</v>
      </c>
      <c r="O49" s="69">
        <f t="shared" si="75"/>
        <v>2.5257999999999999E-2</v>
      </c>
      <c r="P49" s="69">
        <f t="shared" si="75"/>
        <v>2.5385999999999999E-2</v>
      </c>
      <c r="Q49" s="70">
        <f t="shared" ref="Q49:U49" si="76">ROUND((Q48*2080),5)</f>
        <v>31755.963199999998</v>
      </c>
      <c r="R49" s="71">
        <f t="shared" si="76"/>
        <v>33026.239999999998</v>
      </c>
      <c r="S49" s="71">
        <f t="shared" si="76"/>
        <v>34347.268799999998</v>
      </c>
      <c r="T49" s="71">
        <f t="shared" si="76"/>
        <v>35721.150399999999</v>
      </c>
      <c r="U49" s="71">
        <f t="shared" si="76"/>
        <v>37150.027199999997</v>
      </c>
      <c r="V49" s="71">
        <f>ROUND((V48*2080),5)</f>
        <v>38636</v>
      </c>
      <c r="W49" s="69">
        <f>(Q48/Q45)-1</f>
        <v>2.4997999999999999E-2</v>
      </c>
      <c r="X49" s="69">
        <f>(R48/R45)-1</f>
        <v>2.5000000000000001E-2</v>
      </c>
      <c r="Y49" s="69">
        <f t="shared" ref="Y49:AB49" si="77">(S48/S45)-1</f>
        <v>2.4999E-2</v>
      </c>
      <c r="Z49" s="69">
        <f t="shared" si="77"/>
        <v>2.4999E-2</v>
      </c>
      <c r="AA49" s="69">
        <f t="shared" si="77"/>
        <v>2.5000000000000001E-2</v>
      </c>
      <c r="AB49" s="69">
        <f t="shared" si="77"/>
        <v>2.4999E-2</v>
      </c>
    </row>
    <row r="50" spans="1:28" s="2" customFormat="1" ht="13.5" customHeight="1" thickBot="1" x14ac:dyDescent="0.25">
      <c r="A50" s="21"/>
      <c r="B50" s="91"/>
      <c r="C50" s="8"/>
      <c r="D50" s="153"/>
      <c r="E50" s="107"/>
      <c r="F50" s="108"/>
      <c r="G50" s="108"/>
      <c r="H50" s="108"/>
      <c r="I50" s="108"/>
      <c r="J50" s="108"/>
      <c r="K50" s="72"/>
      <c r="L50" s="72"/>
      <c r="M50" s="72"/>
      <c r="N50" s="72"/>
      <c r="O50" s="72"/>
      <c r="P50" s="72"/>
      <c r="Q50" s="73"/>
      <c r="R50" s="74"/>
      <c r="S50" s="74"/>
      <c r="T50" s="74"/>
      <c r="U50" s="74"/>
      <c r="V50" s="74"/>
      <c r="W50" s="72"/>
      <c r="X50" s="72"/>
      <c r="Y50" s="72"/>
      <c r="Z50" s="72"/>
      <c r="AA50" s="72"/>
      <c r="AB50" s="72"/>
    </row>
    <row r="51" spans="1:28" s="2" customFormat="1" ht="13.5" customHeight="1" x14ac:dyDescent="0.2">
      <c r="A51" s="20">
        <v>15</v>
      </c>
      <c r="B51" s="89"/>
      <c r="C51" s="9"/>
      <c r="D51" s="105">
        <f t="shared" si="59"/>
        <v>15.02</v>
      </c>
      <c r="E51" s="105">
        <f t="shared" ref="E51:I52" si="78">Q51</f>
        <v>15.65</v>
      </c>
      <c r="F51" s="105">
        <f t="shared" si="78"/>
        <v>16.27</v>
      </c>
      <c r="G51" s="105">
        <f t="shared" si="78"/>
        <v>16.93</v>
      </c>
      <c r="H51" s="105">
        <f t="shared" si="78"/>
        <v>17.600000000000001</v>
      </c>
      <c r="I51" s="105">
        <f t="shared" si="78"/>
        <v>18.309999999999999</v>
      </c>
      <c r="J51" s="105">
        <f>V51</f>
        <v>19.04</v>
      </c>
      <c r="K51" s="69"/>
      <c r="L51" s="69">
        <f>(F51/E51)-1</f>
        <v>3.9616999999999999E-2</v>
      </c>
      <c r="M51" s="69">
        <f t="shared" ref="M51:P51" si="79">(G51/F51)-1</f>
        <v>4.0564999999999997E-2</v>
      </c>
      <c r="N51" s="69">
        <f t="shared" si="79"/>
        <v>3.9574999999999999E-2</v>
      </c>
      <c r="O51" s="69">
        <f t="shared" si="79"/>
        <v>4.0341000000000002E-2</v>
      </c>
      <c r="P51" s="69">
        <f t="shared" si="79"/>
        <v>3.9869000000000002E-2</v>
      </c>
      <c r="Q51" s="119">
        <f>ROUND(VLOOKUP($A51,'2021 REG'!$A$9:$V$477,17,FALSE)*(1+$I$2),5)</f>
        <v>15.64899</v>
      </c>
      <c r="R51" s="119">
        <f>ROUND(VLOOKUP($A51,'2021 REG'!$A$9:$V$477,18,FALSE)*(1+$I$2),5)</f>
        <v>16.27495</v>
      </c>
      <c r="S51" s="119">
        <f>ROUND(VLOOKUP($A51,'2021 REG'!$A$9:$V$477,19,FALSE)*(1+$I$2),5)</f>
        <v>16.925940000000001</v>
      </c>
      <c r="T51" s="119">
        <f>ROUND(VLOOKUP($A51,'2021 REG'!$A$9:$V$477,20,FALSE)*(1+$I$2),5)</f>
        <v>17.602979999999999</v>
      </c>
      <c r="U51" s="119">
        <f>ROUND(VLOOKUP($A51,'2021 REG'!$A$9:$V$477,21,FALSE)*(1+$I$2),5)</f>
        <v>18.307099999999998</v>
      </c>
      <c r="V51" s="119">
        <f>ROUND(VLOOKUP($A51,'2021 REG'!$A$9:$V$477,22,FALSE)*(1+$I$2),5)</f>
        <v>19.039400000000001</v>
      </c>
      <c r="W51" s="69"/>
      <c r="X51" s="69">
        <f>(R51/Q51)-1</f>
        <v>0.04</v>
      </c>
      <c r="Y51" s="69">
        <f t="shared" ref="Y51:AB51" si="80">(S51/R51)-1</f>
        <v>0.04</v>
      </c>
      <c r="Z51" s="69">
        <f t="shared" si="80"/>
        <v>0.04</v>
      </c>
      <c r="AA51" s="69">
        <f t="shared" si="80"/>
        <v>0.04</v>
      </c>
      <c r="AB51" s="69">
        <f t="shared" si="80"/>
        <v>4.0001000000000002E-2</v>
      </c>
    </row>
    <row r="52" spans="1:28" s="2" customFormat="1" ht="13.5" customHeight="1" x14ac:dyDescent="0.2">
      <c r="A52" s="17"/>
      <c r="B52" s="90"/>
      <c r="C52" s="5"/>
      <c r="D52" s="106">
        <f t="shared" si="59"/>
        <v>31248</v>
      </c>
      <c r="E52" s="106">
        <f t="shared" si="78"/>
        <v>32550</v>
      </c>
      <c r="F52" s="106">
        <f t="shared" si="78"/>
        <v>33852</v>
      </c>
      <c r="G52" s="106">
        <f t="shared" si="78"/>
        <v>35206</v>
      </c>
      <c r="H52" s="106">
        <f t="shared" si="78"/>
        <v>36614</v>
      </c>
      <c r="I52" s="106">
        <f t="shared" si="78"/>
        <v>38079</v>
      </c>
      <c r="J52" s="106">
        <f>V52</f>
        <v>39602</v>
      </c>
      <c r="K52" s="69">
        <f>(E51/E48)-1</f>
        <v>2.4885000000000001E-2</v>
      </c>
      <c r="L52" s="69">
        <f>(F51/F48)-1</f>
        <v>2.4559000000000001E-2</v>
      </c>
      <c r="M52" s="69">
        <f t="shared" ref="M52:P52" si="81">(G51/G48)-1</f>
        <v>2.5439E-2</v>
      </c>
      <c r="N52" s="69">
        <f t="shared" si="81"/>
        <v>2.5044E-2</v>
      </c>
      <c r="O52" s="69">
        <f t="shared" si="81"/>
        <v>2.5196E-2</v>
      </c>
      <c r="P52" s="69">
        <f t="shared" si="81"/>
        <v>2.4757999999999999E-2</v>
      </c>
      <c r="Q52" s="70">
        <f t="shared" ref="Q52:U52" si="82">ROUND((Q51*2080),5)</f>
        <v>32549.8992</v>
      </c>
      <c r="R52" s="71">
        <f t="shared" si="82"/>
        <v>33851.896000000001</v>
      </c>
      <c r="S52" s="71">
        <f t="shared" si="82"/>
        <v>35205.955199999997</v>
      </c>
      <c r="T52" s="71">
        <f t="shared" si="82"/>
        <v>36614.198400000001</v>
      </c>
      <c r="U52" s="71">
        <f t="shared" si="82"/>
        <v>38078.767999999996</v>
      </c>
      <c r="V52" s="71">
        <f>ROUND((V51*2080),5)</f>
        <v>39601.951999999997</v>
      </c>
      <c r="W52" s="69">
        <f>(Q51/Q48)-1</f>
        <v>2.5000999999999999E-2</v>
      </c>
      <c r="X52" s="69">
        <f>(R51/R48)-1</f>
        <v>2.5000000000000001E-2</v>
      </c>
      <c r="Y52" s="69">
        <f t="shared" ref="Y52:AB52" si="83">(S51/S48)-1</f>
        <v>2.5000000000000001E-2</v>
      </c>
      <c r="Z52" s="69">
        <f t="shared" si="83"/>
        <v>2.5000999999999999E-2</v>
      </c>
      <c r="AA52" s="69">
        <f t="shared" si="83"/>
        <v>2.5000000000000001E-2</v>
      </c>
      <c r="AB52" s="69">
        <f t="shared" si="83"/>
        <v>2.5000999999999999E-2</v>
      </c>
    </row>
    <row r="53" spans="1:28" s="2" customFormat="1" ht="13.5" customHeight="1" thickBot="1" x14ac:dyDescent="0.25">
      <c r="A53" s="21"/>
      <c r="B53" s="91"/>
      <c r="C53" s="8"/>
      <c r="D53" s="153"/>
      <c r="E53" s="107"/>
      <c r="F53" s="108"/>
      <c r="G53" s="108"/>
      <c r="H53" s="108"/>
      <c r="I53" s="108"/>
      <c r="J53" s="108"/>
      <c r="K53" s="72"/>
      <c r="L53" s="72"/>
      <c r="M53" s="72"/>
      <c r="N53" s="72"/>
      <c r="O53" s="72"/>
      <c r="P53" s="72"/>
      <c r="Q53" s="73"/>
      <c r="R53" s="74"/>
      <c r="S53" s="74"/>
      <c r="T53" s="74"/>
      <c r="U53" s="74"/>
      <c r="V53" s="74"/>
      <c r="W53" s="72"/>
      <c r="X53" s="72"/>
      <c r="Y53" s="72"/>
      <c r="Z53" s="72"/>
      <c r="AA53" s="72"/>
      <c r="AB53" s="72"/>
    </row>
    <row r="54" spans="1:28" s="2" customFormat="1" ht="13.5" customHeight="1" x14ac:dyDescent="0.2">
      <c r="A54" s="20">
        <v>16</v>
      </c>
      <c r="B54" s="89"/>
      <c r="C54" s="9"/>
      <c r="D54" s="105">
        <f t="shared" si="59"/>
        <v>15.4</v>
      </c>
      <c r="E54" s="105">
        <f t="shared" ref="E54:I55" si="84">Q54</f>
        <v>16.04</v>
      </c>
      <c r="F54" s="105">
        <f t="shared" si="84"/>
        <v>16.68</v>
      </c>
      <c r="G54" s="105">
        <f t="shared" si="84"/>
        <v>17.350000000000001</v>
      </c>
      <c r="H54" s="105">
        <f t="shared" si="84"/>
        <v>18.04</v>
      </c>
      <c r="I54" s="105">
        <f t="shared" si="84"/>
        <v>18.760000000000002</v>
      </c>
      <c r="J54" s="105">
        <f>V54</f>
        <v>19.52</v>
      </c>
      <c r="K54" s="69"/>
      <c r="L54" s="69">
        <f>(F54/E54)-1</f>
        <v>3.9899999999999998E-2</v>
      </c>
      <c r="M54" s="69">
        <f t="shared" ref="M54:P54" si="85">(G54/F54)-1</f>
        <v>4.0168000000000002E-2</v>
      </c>
      <c r="N54" s="69">
        <f t="shared" si="85"/>
        <v>3.9768999999999999E-2</v>
      </c>
      <c r="O54" s="69">
        <f t="shared" si="85"/>
        <v>3.9911000000000002E-2</v>
      </c>
      <c r="P54" s="69">
        <f t="shared" si="85"/>
        <v>4.0511999999999999E-2</v>
      </c>
      <c r="Q54" s="119">
        <f>ROUND(VLOOKUP($A54,'2021 REG'!$A$9:$V$477,17,FALSE)*(1+$I$2),5)</f>
        <v>16.040199999999999</v>
      </c>
      <c r="R54" s="119">
        <f>ROUND(VLOOKUP($A54,'2021 REG'!$A$9:$V$477,18,FALSE)*(1+$I$2),5)</f>
        <v>16.681809999999999</v>
      </c>
      <c r="S54" s="119">
        <f>ROUND(VLOOKUP($A54,'2021 REG'!$A$9:$V$477,19,FALSE)*(1+$I$2),5)</f>
        <v>17.34909</v>
      </c>
      <c r="T54" s="119">
        <f>ROUND(VLOOKUP($A54,'2021 REG'!$A$9:$V$477,20,FALSE)*(1+$I$2),5)</f>
        <v>18.043050000000001</v>
      </c>
      <c r="U54" s="119">
        <f>ROUND(VLOOKUP($A54,'2021 REG'!$A$9:$V$477,21,FALSE)*(1+$I$2),5)</f>
        <v>18.764779999999998</v>
      </c>
      <c r="V54" s="119">
        <f>ROUND(VLOOKUP($A54,'2021 REG'!$A$9:$V$477,22,FALSE)*(1+$I$2),5)</f>
        <v>19.51538</v>
      </c>
      <c r="W54" s="69"/>
      <c r="X54" s="69">
        <f>(R54/Q54)-1</f>
        <v>0.04</v>
      </c>
      <c r="Y54" s="69">
        <f t="shared" ref="Y54:AB54" si="86">(S54/R54)-1</f>
        <v>0.04</v>
      </c>
      <c r="Z54" s="69">
        <f t="shared" si="86"/>
        <v>0.04</v>
      </c>
      <c r="AA54" s="69">
        <f t="shared" si="86"/>
        <v>0.04</v>
      </c>
      <c r="AB54" s="69">
        <f t="shared" si="86"/>
        <v>0.04</v>
      </c>
    </row>
    <row r="55" spans="1:28" s="2" customFormat="1" ht="13.5" customHeight="1" x14ac:dyDescent="0.2">
      <c r="A55" s="17"/>
      <c r="B55" s="90"/>
      <c r="C55" s="5"/>
      <c r="D55" s="106">
        <f t="shared" si="59"/>
        <v>32029</v>
      </c>
      <c r="E55" s="106">
        <f t="shared" si="84"/>
        <v>33364</v>
      </c>
      <c r="F55" s="106">
        <f t="shared" si="84"/>
        <v>34698</v>
      </c>
      <c r="G55" s="106">
        <f t="shared" si="84"/>
        <v>36086</v>
      </c>
      <c r="H55" s="106">
        <f t="shared" si="84"/>
        <v>37530</v>
      </c>
      <c r="I55" s="106">
        <f t="shared" si="84"/>
        <v>39031</v>
      </c>
      <c r="J55" s="106">
        <f>V55</f>
        <v>40592</v>
      </c>
      <c r="K55" s="69">
        <f>(E54/E51)-1</f>
        <v>2.4920000000000001E-2</v>
      </c>
      <c r="L55" s="69">
        <f>(F54/F51)-1</f>
        <v>2.52E-2</v>
      </c>
      <c r="M55" s="69">
        <f t="shared" ref="M55:P55" si="87">(G54/G51)-1</f>
        <v>2.4808E-2</v>
      </c>
      <c r="N55" s="69">
        <f t="shared" si="87"/>
        <v>2.5000000000000001E-2</v>
      </c>
      <c r="O55" s="69">
        <f t="shared" si="87"/>
        <v>2.4577000000000002E-2</v>
      </c>
      <c r="P55" s="69">
        <f t="shared" si="87"/>
        <v>2.521E-2</v>
      </c>
      <c r="Q55" s="70">
        <f t="shared" ref="Q55:U55" si="88">ROUND((Q54*2080),5)</f>
        <v>33363.616000000002</v>
      </c>
      <c r="R55" s="71">
        <f t="shared" si="88"/>
        <v>34698.164799999999</v>
      </c>
      <c r="S55" s="71">
        <f t="shared" si="88"/>
        <v>36086.107199999999</v>
      </c>
      <c r="T55" s="71">
        <f t="shared" si="88"/>
        <v>37529.544000000002</v>
      </c>
      <c r="U55" s="71">
        <f t="shared" si="88"/>
        <v>39030.742400000003</v>
      </c>
      <c r="V55" s="71">
        <f>ROUND((V54*2080),5)</f>
        <v>40591.990400000002</v>
      </c>
      <c r="W55" s="69">
        <f>(Q54/Q51)-1</f>
        <v>2.4999E-2</v>
      </c>
      <c r="X55" s="69">
        <f>(R54/R51)-1</f>
        <v>2.4999E-2</v>
      </c>
      <c r="Y55" s="69">
        <f t="shared" ref="Y55:AB55" si="89">(S54/S51)-1</f>
        <v>2.5000000000000001E-2</v>
      </c>
      <c r="Z55" s="69">
        <f t="shared" si="89"/>
        <v>2.5000000000000001E-2</v>
      </c>
      <c r="AA55" s="69">
        <f t="shared" si="89"/>
        <v>2.5000000000000001E-2</v>
      </c>
      <c r="AB55" s="69">
        <f t="shared" si="89"/>
        <v>2.5000000000000001E-2</v>
      </c>
    </row>
    <row r="56" spans="1:28" s="2" customFormat="1" ht="13.5" customHeight="1" thickBot="1" x14ac:dyDescent="0.25">
      <c r="A56" s="21"/>
      <c r="B56" s="91"/>
      <c r="C56" s="8"/>
      <c r="D56" s="153"/>
      <c r="E56" s="107"/>
      <c r="F56" s="108"/>
      <c r="G56" s="108"/>
      <c r="H56" s="108"/>
      <c r="I56" s="108"/>
      <c r="J56" s="108"/>
      <c r="K56" s="72"/>
      <c r="L56" s="72"/>
      <c r="M56" s="72"/>
      <c r="N56" s="72"/>
      <c r="O56" s="72"/>
      <c r="P56" s="72"/>
      <c r="Q56" s="73"/>
      <c r="R56" s="74"/>
      <c r="S56" s="74"/>
      <c r="T56" s="74"/>
      <c r="U56" s="74"/>
      <c r="V56" s="74"/>
      <c r="W56" s="72"/>
      <c r="X56" s="72"/>
      <c r="Y56" s="72"/>
      <c r="Z56" s="72"/>
      <c r="AA56" s="72"/>
      <c r="AB56" s="72"/>
    </row>
    <row r="57" spans="1:28" s="2" customFormat="1" ht="13.5" customHeight="1" x14ac:dyDescent="0.2">
      <c r="A57" s="20">
        <v>17</v>
      </c>
      <c r="B57" s="89"/>
      <c r="C57" s="9"/>
      <c r="D57" s="105">
        <f t="shared" si="59"/>
        <v>15.78</v>
      </c>
      <c r="E57" s="105">
        <f t="shared" ref="E57:I58" si="90">Q57</f>
        <v>16.440000000000001</v>
      </c>
      <c r="F57" s="105">
        <f t="shared" si="90"/>
        <v>17.100000000000001</v>
      </c>
      <c r="G57" s="105">
        <f t="shared" si="90"/>
        <v>17.78</v>
      </c>
      <c r="H57" s="105">
        <f t="shared" si="90"/>
        <v>18.489999999999998</v>
      </c>
      <c r="I57" s="105">
        <f t="shared" si="90"/>
        <v>19.23</v>
      </c>
      <c r="J57" s="105">
        <f>V57</f>
        <v>20</v>
      </c>
      <c r="K57" s="69"/>
      <c r="L57" s="69">
        <f>(F57/E57)-1</f>
        <v>4.0146000000000001E-2</v>
      </c>
      <c r="M57" s="69">
        <f t="shared" ref="M57:P57" si="91">(G57/F57)-1</f>
        <v>3.9766000000000003E-2</v>
      </c>
      <c r="N57" s="69">
        <f t="shared" si="91"/>
        <v>3.9933000000000003E-2</v>
      </c>
      <c r="O57" s="69">
        <f t="shared" si="91"/>
        <v>4.0022000000000002E-2</v>
      </c>
      <c r="P57" s="69">
        <f t="shared" si="91"/>
        <v>4.0042000000000001E-2</v>
      </c>
      <c r="Q57" s="119">
        <f>ROUND(VLOOKUP($A57,'2021 REG'!$A$9:$V$477,17,FALSE)*(1+$I$2),5)</f>
        <v>16.441220000000001</v>
      </c>
      <c r="R57" s="119">
        <f>ROUND(VLOOKUP($A57,'2021 REG'!$A$9:$V$477,18,FALSE)*(1+$I$2),5)</f>
        <v>17.098870000000002</v>
      </c>
      <c r="S57" s="119">
        <f>ROUND(VLOOKUP($A57,'2021 REG'!$A$9:$V$477,19,FALSE)*(1+$I$2),5)</f>
        <v>17.782830000000001</v>
      </c>
      <c r="T57" s="119">
        <f>ROUND(VLOOKUP($A57,'2021 REG'!$A$9:$V$477,20,FALSE)*(1+$I$2),5)</f>
        <v>18.494140000000002</v>
      </c>
      <c r="U57" s="119">
        <f>ROUND(VLOOKUP($A57,'2021 REG'!$A$9:$V$477,21,FALSE)*(1+$I$2),5)</f>
        <v>19.233899999999998</v>
      </c>
      <c r="V57" s="119">
        <f>ROUND(VLOOKUP($A57,'2021 REG'!$A$9:$V$477,22,FALSE)*(1+$I$2),5)</f>
        <v>20.003270000000001</v>
      </c>
      <c r="W57" s="69"/>
      <c r="X57" s="69">
        <f>(R57/Q57)-1</f>
        <v>0.04</v>
      </c>
      <c r="Y57" s="69">
        <f t="shared" ref="Y57:AB57" si="92">(S57/R57)-1</f>
        <v>0.04</v>
      </c>
      <c r="Z57" s="69">
        <f t="shared" si="92"/>
        <v>0.04</v>
      </c>
      <c r="AA57" s="69">
        <f t="shared" si="92"/>
        <v>0.04</v>
      </c>
      <c r="AB57" s="69">
        <f t="shared" si="92"/>
        <v>4.0001000000000002E-2</v>
      </c>
    </row>
    <row r="58" spans="1:28" s="2" customFormat="1" ht="13.5" customHeight="1" x14ac:dyDescent="0.2">
      <c r="A58" s="17"/>
      <c r="B58" s="90"/>
      <c r="C58" s="5"/>
      <c r="D58" s="106">
        <f t="shared" si="59"/>
        <v>32830</v>
      </c>
      <c r="E58" s="106">
        <f t="shared" si="90"/>
        <v>34198</v>
      </c>
      <c r="F58" s="106">
        <f t="shared" si="90"/>
        <v>35566</v>
      </c>
      <c r="G58" s="106">
        <f t="shared" si="90"/>
        <v>36988</v>
      </c>
      <c r="H58" s="106">
        <f t="shared" si="90"/>
        <v>38468</v>
      </c>
      <c r="I58" s="106">
        <f t="shared" si="90"/>
        <v>40007</v>
      </c>
      <c r="J58" s="106">
        <f>V58</f>
        <v>41607</v>
      </c>
      <c r="K58" s="69">
        <f>(E57/E54)-1</f>
        <v>2.4937999999999998E-2</v>
      </c>
      <c r="L58" s="69">
        <f>(F57/F54)-1</f>
        <v>2.5180000000000001E-2</v>
      </c>
      <c r="M58" s="69">
        <f t="shared" ref="M58:P58" si="93">(G57/G54)-1</f>
        <v>2.4784E-2</v>
      </c>
      <c r="N58" s="69">
        <f t="shared" si="93"/>
        <v>2.4944999999999998E-2</v>
      </c>
      <c r="O58" s="69">
        <f t="shared" si="93"/>
        <v>2.5052999999999999E-2</v>
      </c>
      <c r="P58" s="69">
        <f t="shared" si="93"/>
        <v>2.4590000000000001E-2</v>
      </c>
      <c r="Q58" s="70">
        <f t="shared" ref="Q58:U58" si="94">ROUND((Q57*2080),5)</f>
        <v>34197.7376</v>
      </c>
      <c r="R58" s="71">
        <f t="shared" si="94"/>
        <v>35565.649599999997</v>
      </c>
      <c r="S58" s="71">
        <f t="shared" si="94"/>
        <v>36988.286399999997</v>
      </c>
      <c r="T58" s="71">
        <f t="shared" si="94"/>
        <v>38467.811199999996</v>
      </c>
      <c r="U58" s="71">
        <f t="shared" si="94"/>
        <v>40006.512000000002</v>
      </c>
      <c r="V58" s="71">
        <f>ROUND((V57*2080),5)</f>
        <v>41606.801599999999</v>
      </c>
      <c r="W58" s="69">
        <f>(Q57/Q54)-1</f>
        <v>2.5000999999999999E-2</v>
      </c>
      <c r="X58" s="69">
        <f>(R57/R54)-1</f>
        <v>2.5000999999999999E-2</v>
      </c>
      <c r="Y58" s="69">
        <f t="shared" ref="Y58:AB58" si="95">(S57/S54)-1</f>
        <v>2.5000999999999999E-2</v>
      </c>
      <c r="Z58" s="69">
        <f t="shared" si="95"/>
        <v>2.5000999999999999E-2</v>
      </c>
      <c r="AA58" s="69">
        <f t="shared" si="95"/>
        <v>2.5000000000000001E-2</v>
      </c>
      <c r="AB58" s="69">
        <f t="shared" si="95"/>
        <v>2.5000000000000001E-2</v>
      </c>
    </row>
    <row r="59" spans="1:28" s="2" customFormat="1" ht="13.5" customHeight="1" thickBot="1" x14ac:dyDescent="0.25">
      <c r="A59" s="21"/>
      <c r="B59" s="91"/>
      <c r="C59" s="8"/>
      <c r="D59" s="153"/>
      <c r="E59" s="107"/>
      <c r="F59" s="108"/>
      <c r="G59" s="108"/>
      <c r="H59" s="108"/>
      <c r="I59" s="108"/>
      <c r="J59" s="108"/>
      <c r="K59" s="72"/>
      <c r="L59" s="72"/>
      <c r="M59" s="72"/>
      <c r="N59" s="72"/>
      <c r="O59" s="72"/>
      <c r="P59" s="72"/>
      <c r="Q59" s="73"/>
      <c r="R59" s="74"/>
      <c r="S59" s="74"/>
      <c r="T59" s="74"/>
      <c r="U59" s="74"/>
      <c r="V59" s="74"/>
      <c r="W59" s="72"/>
      <c r="X59" s="72"/>
      <c r="Y59" s="72"/>
      <c r="Z59" s="72"/>
      <c r="AA59" s="72"/>
      <c r="AB59" s="72"/>
    </row>
    <row r="60" spans="1:28" s="2" customFormat="1" ht="13.5" customHeight="1" x14ac:dyDescent="0.2">
      <c r="A60" s="20">
        <v>18</v>
      </c>
      <c r="B60" s="89"/>
      <c r="C60" s="9"/>
      <c r="D60" s="105">
        <f t="shared" si="59"/>
        <v>16.18</v>
      </c>
      <c r="E60" s="105">
        <f t="shared" ref="E60:I61" si="96">Q60</f>
        <v>16.850000000000001</v>
      </c>
      <c r="F60" s="105">
        <f t="shared" si="96"/>
        <v>17.53</v>
      </c>
      <c r="G60" s="105">
        <f t="shared" si="96"/>
        <v>18.23</v>
      </c>
      <c r="H60" s="105">
        <f t="shared" si="96"/>
        <v>18.96</v>
      </c>
      <c r="I60" s="105">
        <f t="shared" si="96"/>
        <v>19.71</v>
      </c>
      <c r="J60" s="105">
        <f>V60</f>
        <v>20.5</v>
      </c>
      <c r="K60" s="69"/>
      <c r="L60" s="69">
        <f>(F60/E60)-1</f>
        <v>4.0356000000000003E-2</v>
      </c>
      <c r="M60" s="69">
        <f t="shared" ref="M60:P60" si="97">(G60/F60)-1</f>
        <v>3.9932000000000002E-2</v>
      </c>
      <c r="N60" s="69">
        <f t="shared" si="97"/>
        <v>4.0044000000000003E-2</v>
      </c>
      <c r="O60" s="69">
        <f t="shared" si="97"/>
        <v>3.9557000000000002E-2</v>
      </c>
      <c r="P60" s="69">
        <f t="shared" si="97"/>
        <v>4.0080999999999999E-2</v>
      </c>
      <c r="Q60" s="119">
        <f>ROUND(VLOOKUP($A60,'2021 REG'!$A$9:$V$477,17,FALSE)*(1+$I$2),5)</f>
        <v>16.852260000000001</v>
      </c>
      <c r="R60" s="119">
        <f>ROUND(VLOOKUP($A60,'2021 REG'!$A$9:$V$477,18,FALSE)*(1+$I$2),5)</f>
        <v>17.526330000000002</v>
      </c>
      <c r="S60" s="119">
        <f>ROUND(VLOOKUP($A60,'2021 REG'!$A$9:$V$477,19,FALSE)*(1+$I$2),5)</f>
        <v>18.22739</v>
      </c>
      <c r="T60" s="119">
        <f>ROUND(VLOOKUP($A60,'2021 REG'!$A$9:$V$477,20,FALSE)*(1+$I$2),5)</f>
        <v>18.956489999999999</v>
      </c>
      <c r="U60" s="119">
        <f>ROUND(VLOOKUP($A60,'2021 REG'!$A$9:$V$477,21,FALSE)*(1+$I$2),5)</f>
        <v>19.714749999999999</v>
      </c>
      <c r="V60" s="119">
        <f>ROUND(VLOOKUP($A60,'2021 REG'!$A$9:$V$477,22,FALSE)*(1+$I$2),5)</f>
        <v>20.503340000000001</v>
      </c>
      <c r="W60" s="69"/>
      <c r="X60" s="69">
        <f>(R60/Q60)-1</f>
        <v>3.9999E-2</v>
      </c>
      <c r="Y60" s="69">
        <f t="shared" ref="Y60:AB60" si="98">(S60/R60)-1</f>
        <v>0.04</v>
      </c>
      <c r="Z60" s="69">
        <f t="shared" si="98"/>
        <v>0.04</v>
      </c>
      <c r="AA60" s="69">
        <f t="shared" si="98"/>
        <v>0.04</v>
      </c>
      <c r="AB60" s="69">
        <f t="shared" si="98"/>
        <v>0.04</v>
      </c>
    </row>
    <row r="61" spans="1:28" s="2" customFormat="1" ht="13.5" customHeight="1" x14ac:dyDescent="0.2">
      <c r="A61" s="17"/>
      <c r="B61" s="90"/>
      <c r="C61" s="5"/>
      <c r="D61" s="106">
        <f t="shared" si="59"/>
        <v>33651</v>
      </c>
      <c r="E61" s="106">
        <f t="shared" si="96"/>
        <v>35053</v>
      </c>
      <c r="F61" s="106">
        <f t="shared" si="96"/>
        <v>36455</v>
      </c>
      <c r="G61" s="106">
        <f t="shared" si="96"/>
        <v>37913</v>
      </c>
      <c r="H61" s="106">
        <f t="shared" si="96"/>
        <v>39429</v>
      </c>
      <c r="I61" s="106">
        <f t="shared" si="96"/>
        <v>41007</v>
      </c>
      <c r="J61" s="106">
        <f>V61</f>
        <v>42647</v>
      </c>
      <c r="K61" s="69">
        <f>(E60/E57)-1</f>
        <v>2.4938999999999999E-2</v>
      </c>
      <c r="L61" s="69">
        <f>(F60/F57)-1</f>
        <v>2.5146000000000002E-2</v>
      </c>
      <c r="M61" s="69">
        <f t="shared" ref="M61:P61" si="99">(G60/G57)-1</f>
        <v>2.5309000000000002E-2</v>
      </c>
      <c r="N61" s="69">
        <f t="shared" si="99"/>
        <v>2.5419000000000001E-2</v>
      </c>
      <c r="O61" s="69">
        <f t="shared" si="99"/>
        <v>2.4961000000000001E-2</v>
      </c>
      <c r="P61" s="69">
        <f t="shared" si="99"/>
        <v>2.5000000000000001E-2</v>
      </c>
      <c r="Q61" s="70">
        <f t="shared" ref="Q61:U61" si="100">ROUND((Q60*2080),5)</f>
        <v>35052.700799999999</v>
      </c>
      <c r="R61" s="71">
        <f t="shared" si="100"/>
        <v>36454.7664</v>
      </c>
      <c r="S61" s="71">
        <f t="shared" si="100"/>
        <v>37912.9712</v>
      </c>
      <c r="T61" s="71">
        <f t="shared" si="100"/>
        <v>39429.499199999998</v>
      </c>
      <c r="U61" s="71">
        <f t="shared" si="100"/>
        <v>41006.68</v>
      </c>
      <c r="V61" s="71">
        <f>ROUND((V60*2080),5)</f>
        <v>42646.947200000002</v>
      </c>
      <c r="W61" s="69">
        <f>(Q60/Q57)-1</f>
        <v>2.5000999999999999E-2</v>
      </c>
      <c r="X61" s="69">
        <f>(R60/R57)-1</f>
        <v>2.4999E-2</v>
      </c>
      <c r="Y61" s="69">
        <f t="shared" ref="Y61:AB61" si="101">(S60/S57)-1</f>
        <v>2.4999E-2</v>
      </c>
      <c r="Z61" s="69">
        <f t="shared" si="101"/>
        <v>2.5000000000000001E-2</v>
      </c>
      <c r="AA61" s="69">
        <f t="shared" si="101"/>
        <v>2.5000000000000001E-2</v>
      </c>
      <c r="AB61" s="69">
        <f t="shared" si="101"/>
        <v>2.4999E-2</v>
      </c>
    </row>
    <row r="62" spans="1:28" s="2" customFormat="1" ht="13.5" customHeight="1" thickBot="1" x14ac:dyDescent="0.25">
      <c r="A62" s="21"/>
      <c r="B62" s="91"/>
      <c r="C62" s="8"/>
      <c r="D62" s="153"/>
      <c r="E62" s="107"/>
      <c r="F62" s="108"/>
      <c r="G62" s="108"/>
      <c r="H62" s="108"/>
      <c r="I62" s="108"/>
      <c r="J62" s="108"/>
      <c r="K62" s="72"/>
      <c r="L62" s="72"/>
      <c r="M62" s="72"/>
      <c r="N62" s="72"/>
      <c r="O62" s="72"/>
      <c r="P62" s="72"/>
      <c r="Q62" s="73"/>
      <c r="R62" s="74"/>
      <c r="S62" s="74"/>
      <c r="T62" s="74"/>
      <c r="U62" s="74"/>
      <c r="V62" s="74"/>
      <c r="W62" s="72"/>
      <c r="X62" s="72"/>
      <c r="Y62" s="72"/>
      <c r="Z62" s="72"/>
      <c r="AA62" s="72"/>
      <c r="AB62" s="72"/>
    </row>
    <row r="63" spans="1:28" s="2" customFormat="1" ht="13.5" customHeight="1" x14ac:dyDescent="0.2">
      <c r="A63" s="20">
        <v>19</v>
      </c>
      <c r="B63" s="89"/>
      <c r="C63" s="9"/>
      <c r="D63" s="105">
        <f t="shared" si="59"/>
        <v>16.579999999999998</v>
      </c>
      <c r="E63" s="105">
        <f t="shared" ref="E63:I64" si="102">Q63</f>
        <v>17.27</v>
      </c>
      <c r="F63" s="105">
        <f t="shared" si="102"/>
        <v>17.96</v>
      </c>
      <c r="G63" s="105">
        <f t="shared" si="102"/>
        <v>18.68</v>
      </c>
      <c r="H63" s="105">
        <f t="shared" si="102"/>
        <v>19.43</v>
      </c>
      <c r="I63" s="105">
        <f t="shared" si="102"/>
        <v>20.21</v>
      </c>
      <c r="J63" s="105">
        <f>V63</f>
        <v>21.02</v>
      </c>
      <c r="K63" s="69"/>
      <c r="L63" s="69">
        <f>(F63/E63)-1</f>
        <v>3.9954000000000003E-2</v>
      </c>
      <c r="M63" s="69">
        <f t="shared" ref="M63:P63" si="103">(G63/F63)-1</f>
        <v>4.0089E-2</v>
      </c>
      <c r="N63" s="69">
        <f t="shared" si="103"/>
        <v>4.0149999999999998E-2</v>
      </c>
      <c r="O63" s="69">
        <f t="shared" si="103"/>
        <v>4.0143999999999999E-2</v>
      </c>
      <c r="P63" s="69">
        <f t="shared" si="103"/>
        <v>4.0078999999999997E-2</v>
      </c>
      <c r="Q63" s="119">
        <f>ROUND(VLOOKUP($A63,'2021 REG'!$A$9:$V$477,17,FALSE)*(1+$I$2),5)</f>
        <v>17.27355</v>
      </c>
      <c r="R63" s="119">
        <f>ROUND(VLOOKUP($A63,'2021 REG'!$A$9:$V$477,18,FALSE)*(1+$I$2),5)</f>
        <v>17.964490000000001</v>
      </c>
      <c r="S63" s="119">
        <f>ROUND(VLOOKUP($A63,'2021 REG'!$A$9:$V$477,19,FALSE)*(1+$I$2),5)</f>
        <v>18.683070000000001</v>
      </c>
      <c r="T63" s="119">
        <f>ROUND(VLOOKUP($A63,'2021 REG'!$A$9:$V$477,20,FALSE)*(1+$I$2),5)</f>
        <v>19.430399999999999</v>
      </c>
      <c r="U63" s="119">
        <f>ROUND(VLOOKUP($A63,'2021 REG'!$A$9:$V$477,21,FALSE)*(1+$I$2),5)</f>
        <v>20.207619999999999</v>
      </c>
      <c r="V63" s="119">
        <f>ROUND(VLOOKUP($A63,'2021 REG'!$A$9:$V$477,22,FALSE)*(1+$I$2),5)</f>
        <v>21.015910000000002</v>
      </c>
      <c r="W63" s="69"/>
      <c r="X63" s="69">
        <f>(R63/Q63)-1</f>
        <v>0.04</v>
      </c>
      <c r="Y63" s="69">
        <f t="shared" ref="Y63:AB63" si="104">(S63/R63)-1</f>
        <v>0.04</v>
      </c>
      <c r="Z63" s="69">
        <f t="shared" si="104"/>
        <v>0.04</v>
      </c>
      <c r="AA63" s="69">
        <f t="shared" si="104"/>
        <v>0.04</v>
      </c>
      <c r="AB63" s="69">
        <f t="shared" si="104"/>
        <v>3.9999E-2</v>
      </c>
    </row>
    <row r="64" spans="1:28" s="2" customFormat="1" ht="13.5" customHeight="1" x14ac:dyDescent="0.2">
      <c r="A64" s="17"/>
      <c r="B64" s="90"/>
      <c r="C64" s="5"/>
      <c r="D64" s="106">
        <f t="shared" si="59"/>
        <v>34492</v>
      </c>
      <c r="E64" s="106">
        <f t="shared" si="102"/>
        <v>35929</v>
      </c>
      <c r="F64" s="106">
        <f t="shared" si="102"/>
        <v>37366</v>
      </c>
      <c r="G64" s="106">
        <f t="shared" si="102"/>
        <v>38861</v>
      </c>
      <c r="H64" s="106">
        <f t="shared" si="102"/>
        <v>40415</v>
      </c>
      <c r="I64" s="106">
        <f t="shared" si="102"/>
        <v>42032</v>
      </c>
      <c r="J64" s="106">
        <f>V64</f>
        <v>43713</v>
      </c>
      <c r="K64" s="69">
        <f>(E63/E60)-1</f>
        <v>2.4926E-2</v>
      </c>
      <c r="L64" s="69">
        <f>(F63/F60)-1</f>
        <v>2.4528999999999999E-2</v>
      </c>
      <c r="M64" s="69">
        <f t="shared" ref="M64:P64" si="105">(G63/G60)-1</f>
        <v>2.4684999999999999E-2</v>
      </c>
      <c r="N64" s="69">
        <f t="shared" si="105"/>
        <v>2.4788999999999999E-2</v>
      </c>
      <c r="O64" s="69">
        <f t="shared" si="105"/>
        <v>2.5368000000000002E-2</v>
      </c>
      <c r="P64" s="69">
        <f t="shared" si="105"/>
        <v>2.5366E-2</v>
      </c>
      <c r="Q64" s="70">
        <f t="shared" ref="Q64:U64" si="106">ROUND((Q63*2080),5)</f>
        <v>35928.983999999997</v>
      </c>
      <c r="R64" s="71">
        <f t="shared" si="106"/>
        <v>37366.139199999998</v>
      </c>
      <c r="S64" s="71">
        <f t="shared" si="106"/>
        <v>38860.785600000003</v>
      </c>
      <c r="T64" s="71">
        <f t="shared" si="106"/>
        <v>40415.232000000004</v>
      </c>
      <c r="U64" s="71">
        <f t="shared" si="106"/>
        <v>42031.849600000001</v>
      </c>
      <c r="V64" s="71">
        <f>ROUND((V63*2080),5)</f>
        <v>43713.092799999999</v>
      </c>
      <c r="W64" s="69">
        <f>(Q63/Q60)-1</f>
        <v>2.4999E-2</v>
      </c>
      <c r="X64" s="69">
        <f>(R63/R60)-1</f>
        <v>2.5000000000000001E-2</v>
      </c>
      <c r="Y64" s="69">
        <f t="shared" ref="Y64:AB64" si="107">(S63/S60)-1</f>
        <v>2.5000000000000001E-2</v>
      </c>
      <c r="Z64" s="69">
        <f t="shared" si="107"/>
        <v>2.5000000000000001E-2</v>
      </c>
      <c r="AA64" s="69">
        <f t="shared" si="107"/>
        <v>2.5000000000000001E-2</v>
      </c>
      <c r="AB64" s="69">
        <f t="shared" si="107"/>
        <v>2.4999E-2</v>
      </c>
    </row>
    <row r="65" spans="1:28" s="2" customFormat="1" ht="13.5" customHeight="1" thickBot="1" x14ac:dyDescent="0.25">
      <c r="A65" s="21"/>
      <c r="B65" s="91"/>
      <c r="C65" s="8"/>
      <c r="D65" s="153"/>
      <c r="E65" s="107"/>
      <c r="F65" s="108"/>
      <c r="G65" s="108"/>
      <c r="H65" s="108"/>
      <c r="I65" s="108"/>
      <c r="J65" s="108"/>
      <c r="K65" s="72"/>
      <c r="L65" s="72"/>
      <c r="M65" s="72"/>
      <c r="N65" s="72"/>
      <c r="O65" s="72"/>
      <c r="P65" s="72"/>
      <c r="Q65" s="73"/>
      <c r="R65" s="74"/>
      <c r="S65" s="74"/>
      <c r="T65" s="74"/>
      <c r="U65" s="74"/>
      <c r="V65" s="74"/>
      <c r="W65" s="72"/>
      <c r="X65" s="72"/>
      <c r="Y65" s="72"/>
      <c r="Z65" s="72"/>
      <c r="AA65" s="72"/>
      <c r="AB65" s="72"/>
    </row>
    <row r="66" spans="1:28" s="2" customFormat="1" ht="13.5" customHeight="1" x14ac:dyDescent="0.2">
      <c r="A66" s="20">
        <v>20</v>
      </c>
      <c r="B66" s="89"/>
      <c r="C66" s="9"/>
      <c r="D66" s="105">
        <f t="shared" si="59"/>
        <v>17</v>
      </c>
      <c r="E66" s="105">
        <f t="shared" ref="E66:I67" si="108">Q66</f>
        <v>17.71</v>
      </c>
      <c r="F66" s="105">
        <f t="shared" si="108"/>
        <v>18.41</v>
      </c>
      <c r="G66" s="105">
        <f t="shared" si="108"/>
        <v>19.149999999999999</v>
      </c>
      <c r="H66" s="105">
        <f t="shared" si="108"/>
        <v>19.920000000000002</v>
      </c>
      <c r="I66" s="105">
        <f t="shared" si="108"/>
        <v>20.71</v>
      </c>
      <c r="J66" s="105">
        <f>V66</f>
        <v>21.54</v>
      </c>
      <c r="K66" s="69"/>
      <c r="L66" s="69">
        <f>(F66/E66)-1</f>
        <v>3.9525999999999999E-2</v>
      </c>
      <c r="M66" s="69">
        <f t="shared" ref="M66:P66" si="109">(G66/F66)-1</f>
        <v>4.0196000000000003E-2</v>
      </c>
      <c r="N66" s="69">
        <f t="shared" si="109"/>
        <v>4.0209000000000002E-2</v>
      </c>
      <c r="O66" s="69">
        <f t="shared" si="109"/>
        <v>3.9659E-2</v>
      </c>
      <c r="P66" s="69">
        <f t="shared" si="109"/>
        <v>4.0077000000000002E-2</v>
      </c>
      <c r="Q66" s="119">
        <f>ROUND(VLOOKUP($A66,'2021 REG'!$A$9:$V$477,17,FALSE)*(1+$I$2),5)</f>
        <v>17.705380000000002</v>
      </c>
      <c r="R66" s="119">
        <f>ROUND(VLOOKUP($A66,'2021 REG'!$A$9:$V$477,18,FALSE)*(1+$I$2),5)</f>
        <v>18.413620000000002</v>
      </c>
      <c r="S66" s="119">
        <f>ROUND(VLOOKUP($A66,'2021 REG'!$A$9:$V$477,19,FALSE)*(1+$I$2),5)</f>
        <v>19.15015</v>
      </c>
      <c r="T66" s="119">
        <f>ROUND(VLOOKUP($A66,'2021 REG'!$A$9:$V$477,20,FALSE)*(1+$I$2),5)</f>
        <v>19.916180000000001</v>
      </c>
      <c r="U66" s="119">
        <f>ROUND(VLOOKUP($A66,'2021 REG'!$A$9:$V$477,21,FALSE)*(1+$I$2),5)</f>
        <v>20.712810000000001</v>
      </c>
      <c r="V66" s="119">
        <f>ROUND(VLOOKUP($A66,'2021 REG'!$A$9:$V$477,22,FALSE)*(1+$I$2),5)</f>
        <v>21.541319999999999</v>
      </c>
      <c r="W66" s="69"/>
      <c r="X66" s="69">
        <f>(R66/Q66)-1</f>
        <v>4.0001000000000002E-2</v>
      </c>
      <c r="Y66" s="69">
        <f t="shared" ref="Y66:AB66" si="110">(S66/R66)-1</f>
        <v>3.9999E-2</v>
      </c>
      <c r="Z66" s="69">
        <f t="shared" si="110"/>
        <v>4.0001000000000002E-2</v>
      </c>
      <c r="AA66" s="69">
        <f t="shared" si="110"/>
        <v>3.9999E-2</v>
      </c>
      <c r="AB66" s="69">
        <f t="shared" si="110"/>
        <v>0.04</v>
      </c>
    </row>
    <row r="67" spans="1:28" s="2" customFormat="1" ht="13.5" customHeight="1" x14ac:dyDescent="0.2">
      <c r="A67" s="17"/>
      <c r="B67" s="90"/>
      <c r="C67" s="5"/>
      <c r="D67" s="106">
        <f t="shared" si="59"/>
        <v>35354</v>
      </c>
      <c r="E67" s="106">
        <f t="shared" si="108"/>
        <v>36827</v>
      </c>
      <c r="F67" s="106">
        <f t="shared" si="108"/>
        <v>38300</v>
      </c>
      <c r="G67" s="106">
        <f t="shared" si="108"/>
        <v>39832</v>
      </c>
      <c r="H67" s="106">
        <f t="shared" si="108"/>
        <v>41426</v>
      </c>
      <c r="I67" s="106">
        <f t="shared" si="108"/>
        <v>43083</v>
      </c>
      <c r="J67" s="106">
        <f>V67</f>
        <v>44806</v>
      </c>
      <c r="K67" s="69">
        <f>(E66/E63)-1</f>
        <v>2.5478000000000001E-2</v>
      </c>
      <c r="L67" s="69">
        <f>(F66/F63)-1</f>
        <v>2.5055999999999998E-2</v>
      </c>
      <c r="M67" s="69">
        <f t="shared" ref="M67:P67" si="111">(G66/G63)-1</f>
        <v>2.5160999999999999E-2</v>
      </c>
      <c r="N67" s="69">
        <f t="shared" si="111"/>
        <v>2.5218999999999998E-2</v>
      </c>
      <c r="O67" s="69">
        <f t="shared" si="111"/>
        <v>2.4740000000000002E-2</v>
      </c>
      <c r="P67" s="69">
        <f t="shared" si="111"/>
        <v>2.4738E-2</v>
      </c>
      <c r="Q67" s="70">
        <f t="shared" ref="Q67:U67" si="112">ROUND((Q66*2080),5)</f>
        <v>36827.190399999999</v>
      </c>
      <c r="R67" s="71">
        <f t="shared" si="112"/>
        <v>38300.329599999997</v>
      </c>
      <c r="S67" s="71">
        <f t="shared" si="112"/>
        <v>39832.311999999998</v>
      </c>
      <c r="T67" s="71">
        <f t="shared" si="112"/>
        <v>41425.654399999999</v>
      </c>
      <c r="U67" s="71">
        <f t="shared" si="112"/>
        <v>43082.644800000002</v>
      </c>
      <c r="V67" s="71">
        <f>ROUND((V66*2080),5)</f>
        <v>44805.945599999999</v>
      </c>
      <c r="W67" s="69">
        <f>(Q66/Q63)-1</f>
        <v>2.4999E-2</v>
      </c>
      <c r="X67" s="69">
        <f>(R66/R63)-1</f>
        <v>2.5000999999999999E-2</v>
      </c>
      <c r="Y67" s="69">
        <f t="shared" ref="Y67:AB67" si="113">(S66/S63)-1</f>
        <v>2.5000000000000001E-2</v>
      </c>
      <c r="Z67" s="69">
        <f t="shared" si="113"/>
        <v>2.5000999999999999E-2</v>
      </c>
      <c r="AA67" s="69">
        <f t="shared" si="113"/>
        <v>2.5000000000000001E-2</v>
      </c>
      <c r="AB67" s="69">
        <f t="shared" si="113"/>
        <v>2.5000999999999999E-2</v>
      </c>
    </row>
    <row r="68" spans="1:28" s="2" customFormat="1" ht="13.5" customHeight="1" thickBot="1" x14ac:dyDescent="0.25">
      <c r="A68" s="21"/>
      <c r="B68" s="91"/>
      <c r="C68" s="8"/>
      <c r="D68" s="153"/>
      <c r="E68" s="107"/>
      <c r="F68" s="108"/>
      <c r="G68" s="108"/>
      <c r="H68" s="108"/>
      <c r="I68" s="108"/>
      <c r="J68" s="108"/>
      <c r="K68" s="72"/>
      <c r="L68" s="72"/>
      <c r="M68" s="72"/>
      <c r="N68" s="72"/>
      <c r="O68" s="72"/>
      <c r="P68" s="72"/>
      <c r="Q68" s="73"/>
      <c r="R68" s="74"/>
      <c r="S68" s="74"/>
      <c r="T68" s="74"/>
      <c r="U68" s="74"/>
      <c r="V68" s="74"/>
      <c r="W68" s="72"/>
      <c r="X68" s="72"/>
      <c r="Y68" s="72"/>
      <c r="Z68" s="72"/>
      <c r="AA68" s="72"/>
      <c r="AB68" s="72"/>
    </row>
    <row r="69" spans="1:28" s="2" customFormat="1" ht="13.5" customHeight="1" x14ac:dyDescent="0.2">
      <c r="A69" s="20">
        <v>21</v>
      </c>
      <c r="B69" s="89"/>
      <c r="C69" s="9"/>
      <c r="D69" s="105">
        <f t="shared" si="59"/>
        <v>17.420000000000002</v>
      </c>
      <c r="E69" s="105">
        <f t="shared" ref="E69:I70" si="114">Q69</f>
        <v>18.149999999999999</v>
      </c>
      <c r="F69" s="105">
        <f t="shared" si="114"/>
        <v>18.87</v>
      </c>
      <c r="G69" s="105">
        <f t="shared" si="114"/>
        <v>19.63</v>
      </c>
      <c r="H69" s="105">
        <f t="shared" si="114"/>
        <v>20.41</v>
      </c>
      <c r="I69" s="105">
        <f t="shared" si="114"/>
        <v>21.23</v>
      </c>
      <c r="J69" s="105">
        <f>V69</f>
        <v>22.08</v>
      </c>
      <c r="K69" s="69"/>
      <c r="L69" s="69">
        <f>(F69/E69)-1</f>
        <v>3.9669000000000003E-2</v>
      </c>
      <c r="M69" s="69">
        <f t="shared" ref="M69:P69" si="115">(G69/F69)-1</f>
        <v>4.0275999999999999E-2</v>
      </c>
      <c r="N69" s="69">
        <f t="shared" si="115"/>
        <v>3.9734999999999999E-2</v>
      </c>
      <c r="O69" s="69">
        <f t="shared" si="115"/>
        <v>4.0176000000000003E-2</v>
      </c>
      <c r="P69" s="69">
        <f t="shared" si="115"/>
        <v>4.0037999999999997E-2</v>
      </c>
      <c r="Q69" s="119">
        <f>ROUND(VLOOKUP($A69,'2021 REG'!$A$9:$V$477,17,FALSE)*(1+$I$2),5)</f>
        <v>18.148029999999999</v>
      </c>
      <c r="R69" s="119">
        <f>ROUND(VLOOKUP($A69,'2021 REG'!$A$9:$V$477,18,FALSE)*(1+$I$2),5)</f>
        <v>18.87396</v>
      </c>
      <c r="S69" s="119">
        <f>ROUND(VLOOKUP($A69,'2021 REG'!$A$9:$V$477,19,FALSE)*(1+$I$2),5)</f>
        <v>19.628920000000001</v>
      </c>
      <c r="T69" s="119">
        <f>ROUND(VLOOKUP($A69,'2021 REG'!$A$9:$V$477,20,FALSE)*(1+$I$2),5)</f>
        <v>20.414069999999999</v>
      </c>
      <c r="U69" s="119">
        <f>ROUND(VLOOKUP($A69,'2021 REG'!$A$9:$V$477,21,FALSE)*(1+$I$2),5)</f>
        <v>21.230619999999998</v>
      </c>
      <c r="V69" s="119">
        <f>ROUND(VLOOKUP($A69,'2021 REG'!$A$9:$V$477,22,FALSE)*(1+$I$2),5)</f>
        <v>22.07987</v>
      </c>
      <c r="W69" s="69"/>
      <c r="X69" s="69">
        <f>(R69/Q69)-1</f>
        <v>0.04</v>
      </c>
      <c r="Y69" s="69">
        <f t="shared" ref="Y69:AB69" si="116">(S69/R69)-1</f>
        <v>0.04</v>
      </c>
      <c r="Z69" s="69">
        <f t="shared" si="116"/>
        <v>0.04</v>
      </c>
      <c r="AA69" s="69">
        <f t="shared" si="116"/>
        <v>3.9999E-2</v>
      </c>
      <c r="AB69" s="69">
        <f t="shared" si="116"/>
        <v>4.0001000000000002E-2</v>
      </c>
    </row>
    <row r="70" spans="1:28" s="2" customFormat="1" ht="13.5" customHeight="1" x14ac:dyDescent="0.2">
      <c r="A70" s="17"/>
      <c r="B70" s="90"/>
      <c r="C70" s="5"/>
      <c r="D70" s="106">
        <f t="shared" si="59"/>
        <v>36238</v>
      </c>
      <c r="E70" s="106">
        <f t="shared" si="114"/>
        <v>37748</v>
      </c>
      <c r="F70" s="106">
        <f t="shared" si="114"/>
        <v>39258</v>
      </c>
      <c r="G70" s="106">
        <f t="shared" si="114"/>
        <v>40828</v>
      </c>
      <c r="H70" s="106">
        <f t="shared" si="114"/>
        <v>42461</v>
      </c>
      <c r="I70" s="106">
        <f t="shared" si="114"/>
        <v>44160</v>
      </c>
      <c r="J70" s="106">
        <f>V70</f>
        <v>45926</v>
      </c>
      <c r="K70" s="69">
        <f>(E69/E66)-1</f>
        <v>2.4844999999999999E-2</v>
      </c>
      <c r="L70" s="69">
        <f>(F69/F66)-1</f>
        <v>2.4986000000000001E-2</v>
      </c>
      <c r="M70" s="69">
        <f t="shared" ref="M70:P70" si="117">(G69/G66)-1</f>
        <v>2.5065E-2</v>
      </c>
      <c r="N70" s="69">
        <f t="shared" si="117"/>
        <v>2.4597999999999998E-2</v>
      </c>
      <c r="O70" s="69">
        <f t="shared" si="117"/>
        <v>2.5108999999999999E-2</v>
      </c>
      <c r="P70" s="69">
        <f t="shared" si="117"/>
        <v>2.5069999999999999E-2</v>
      </c>
      <c r="Q70" s="70">
        <f t="shared" ref="Q70:U70" si="118">ROUND((Q69*2080),5)</f>
        <v>37747.902399999999</v>
      </c>
      <c r="R70" s="71">
        <f t="shared" si="118"/>
        <v>39257.836799999997</v>
      </c>
      <c r="S70" s="71">
        <f t="shared" si="118"/>
        <v>40828.153599999998</v>
      </c>
      <c r="T70" s="71">
        <f t="shared" si="118"/>
        <v>42461.265599999999</v>
      </c>
      <c r="U70" s="71">
        <f t="shared" si="118"/>
        <v>44159.689599999998</v>
      </c>
      <c r="V70" s="71">
        <f>ROUND((V69*2080),5)</f>
        <v>45926.1296</v>
      </c>
      <c r="W70" s="69">
        <f>(Q69/Q66)-1</f>
        <v>2.5000999999999999E-2</v>
      </c>
      <c r="X70" s="69">
        <f>(R69/R66)-1</f>
        <v>2.5000000000000001E-2</v>
      </c>
      <c r="Y70" s="69">
        <f t="shared" ref="Y70:AB70" si="119">(S69/S66)-1</f>
        <v>2.5000999999999999E-2</v>
      </c>
      <c r="Z70" s="69">
        <f t="shared" si="119"/>
        <v>2.4999E-2</v>
      </c>
      <c r="AA70" s="69">
        <f t="shared" si="119"/>
        <v>2.5000000000000001E-2</v>
      </c>
      <c r="AB70" s="69">
        <f t="shared" si="119"/>
        <v>2.5000999999999999E-2</v>
      </c>
    </row>
    <row r="71" spans="1:28" s="2" customFormat="1" ht="13.5" customHeight="1" thickBot="1" x14ac:dyDescent="0.25">
      <c r="A71" s="21"/>
      <c r="B71" s="91"/>
      <c r="C71" s="8"/>
      <c r="D71" s="153"/>
      <c r="E71" s="107"/>
      <c r="F71" s="108"/>
      <c r="G71" s="108"/>
      <c r="H71" s="108"/>
      <c r="I71" s="108"/>
      <c r="J71" s="108"/>
      <c r="K71" s="72"/>
      <c r="L71" s="72"/>
      <c r="M71" s="72"/>
      <c r="N71" s="72"/>
      <c r="O71" s="72"/>
      <c r="P71" s="72"/>
      <c r="Q71" s="73"/>
      <c r="R71" s="74"/>
      <c r="S71" s="74"/>
      <c r="T71" s="74"/>
      <c r="U71" s="74"/>
      <c r="V71" s="74"/>
      <c r="W71" s="72"/>
      <c r="X71" s="72"/>
      <c r="Y71" s="72"/>
      <c r="Z71" s="72"/>
      <c r="AA71" s="72"/>
      <c r="AB71" s="72"/>
    </row>
    <row r="72" spans="1:28" s="2" customFormat="1" ht="13.5" customHeight="1" x14ac:dyDescent="0.2">
      <c r="A72" s="20">
        <v>22</v>
      </c>
      <c r="B72" s="89"/>
      <c r="C72" s="9"/>
      <c r="D72" s="105">
        <f t="shared" si="59"/>
        <v>17.86</v>
      </c>
      <c r="E72" s="105">
        <f t="shared" ref="E72:I73" si="120">Q72</f>
        <v>18.600000000000001</v>
      </c>
      <c r="F72" s="105">
        <f t="shared" si="120"/>
        <v>19.350000000000001</v>
      </c>
      <c r="G72" s="105">
        <f t="shared" si="120"/>
        <v>20.12</v>
      </c>
      <c r="H72" s="105">
        <f t="shared" si="120"/>
        <v>20.92</v>
      </c>
      <c r="I72" s="105">
        <f t="shared" si="120"/>
        <v>21.76</v>
      </c>
      <c r="J72" s="105">
        <f>V72</f>
        <v>22.63</v>
      </c>
      <c r="K72" s="69"/>
      <c r="L72" s="69">
        <f>(F72/E72)-1</f>
        <v>4.0322999999999998E-2</v>
      </c>
      <c r="M72" s="69">
        <f t="shared" ref="M72:P72" si="121">(G72/F72)-1</f>
        <v>3.9793000000000002E-2</v>
      </c>
      <c r="N72" s="69">
        <f t="shared" si="121"/>
        <v>3.9760999999999998E-2</v>
      </c>
      <c r="O72" s="69">
        <f t="shared" si="121"/>
        <v>4.0153000000000001E-2</v>
      </c>
      <c r="P72" s="69">
        <f t="shared" si="121"/>
        <v>3.9981999999999997E-2</v>
      </c>
      <c r="Q72" s="119">
        <f>ROUND(VLOOKUP($A72,'2021 REG'!$A$9:$V$477,17,FALSE)*(1+$I$2),5)</f>
        <v>18.601739999999999</v>
      </c>
      <c r="R72" s="119">
        <f>ROUND(VLOOKUP($A72,'2021 REG'!$A$9:$V$477,18,FALSE)*(1+$I$2),5)</f>
        <v>19.34581</v>
      </c>
      <c r="S72" s="119">
        <f>ROUND(VLOOKUP($A72,'2021 REG'!$A$9:$V$477,19,FALSE)*(1+$I$2),5)</f>
        <v>20.11965</v>
      </c>
      <c r="T72" s="119">
        <f>ROUND(VLOOKUP($A72,'2021 REG'!$A$9:$V$477,20,FALSE)*(1+$I$2),5)</f>
        <v>20.924440000000001</v>
      </c>
      <c r="U72" s="119">
        <f>ROUND(VLOOKUP($A72,'2021 REG'!$A$9:$V$477,21,FALSE)*(1+$I$2),5)</f>
        <v>21.761410000000001</v>
      </c>
      <c r="V72" s="119">
        <f>ROUND(VLOOKUP($A72,'2021 REG'!$A$9:$V$477,22,FALSE)*(1+$I$2),5)</f>
        <v>22.63186</v>
      </c>
      <c r="W72" s="69"/>
      <c r="X72" s="69">
        <f>(R72/Q72)-1</f>
        <v>0.04</v>
      </c>
      <c r="Y72" s="69">
        <f t="shared" ref="Y72:AB72" si="122">(S72/R72)-1</f>
        <v>0.04</v>
      </c>
      <c r="Z72" s="69">
        <f t="shared" si="122"/>
        <v>0.04</v>
      </c>
      <c r="AA72" s="69">
        <f t="shared" si="122"/>
        <v>0.04</v>
      </c>
      <c r="AB72" s="69">
        <f t="shared" si="122"/>
        <v>0.04</v>
      </c>
    </row>
    <row r="73" spans="1:28" s="2" customFormat="1" ht="13.5" customHeight="1" x14ac:dyDescent="0.2">
      <c r="A73" s="17"/>
      <c r="B73" s="90"/>
      <c r="C73" s="5"/>
      <c r="D73" s="106">
        <f t="shared" si="59"/>
        <v>37144</v>
      </c>
      <c r="E73" s="106">
        <f t="shared" si="120"/>
        <v>38692</v>
      </c>
      <c r="F73" s="106">
        <f t="shared" si="120"/>
        <v>40239</v>
      </c>
      <c r="G73" s="106">
        <f t="shared" si="120"/>
        <v>41849</v>
      </c>
      <c r="H73" s="106">
        <f t="shared" si="120"/>
        <v>43523</v>
      </c>
      <c r="I73" s="106">
        <f t="shared" si="120"/>
        <v>45264</v>
      </c>
      <c r="J73" s="106">
        <f>V73</f>
        <v>47074</v>
      </c>
      <c r="K73" s="69">
        <f>(E72/E69)-1</f>
        <v>2.4792999999999999E-2</v>
      </c>
      <c r="L73" s="69">
        <f>(F72/F69)-1</f>
        <v>2.5437000000000001E-2</v>
      </c>
      <c r="M73" s="69">
        <f t="shared" ref="M73:P73" si="123">(G72/G69)-1</f>
        <v>2.4962000000000002E-2</v>
      </c>
      <c r="N73" s="69">
        <f t="shared" si="123"/>
        <v>2.4988E-2</v>
      </c>
      <c r="O73" s="69">
        <f t="shared" si="123"/>
        <v>2.4965000000000001E-2</v>
      </c>
      <c r="P73" s="69">
        <f t="shared" si="123"/>
        <v>2.4909000000000001E-2</v>
      </c>
      <c r="Q73" s="70">
        <f t="shared" ref="Q73:U73" si="124">ROUND((Q72*2080),5)</f>
        <v>38691.619200000001</v>
      </c>
      <c r="R73" s="71">
        <f t="shared" si="124"/>
        <v>40239.284800000001</v>
      </c>
      <c r="S73" s="71">
        <f t="shared" si="124"/>
        <v>41848.872000000003</v>
      </c>
      <c r="T73" s="71">
        <f t="shared" si="124"/>
        <v>43522.835200000001</v>
      </c>
      <c r="U73" s="71">
        <f t="shared" si="124"/>
        <v>45263.732799999998</v>
      </c>
      <c r="V73" s="71">
        <f>ROUND((V72*2080),5)</f>
        <v>47074.268799999998</v>
      </c>
      <c r="W73" s="69">
        <f>(Q72/Q69)-1</f>
        <v>2.5000999999999999E-2</v>
      </c>
      <c r="X73" s="69">
        <f>(R72/R69)-1</f>
        <v>2.5000000000000001E-2</v>
      </c>
      <c r="Y73" s="69">
        <f t="shared" ref="Y73:AB73" si="125">(S72/S69)-1</f>
        <v>2.5000000000000001E-2</v>
      </c>
      <c r="Z73" s="69">
        <f t="shared" si="125"/>
        <v>2.5000999999999999E-2</v>
      </c>
      <c r="AA73" s="69">
        <f t="shared" si="125"/>
        <v>2.5000999999999999E-2</v>
      </c>
      <c r="AB73" s="69">
        <f t="shared" si="125"/>
        <v>2.5000000000000001E-2</v>
      </c>
    </row>
    <row r="74" spans="1:28" s="2" customFormat="1" ht="13.5" customHeight="1" thickBot="1" x14ac:dyDescent="0.25">
      <c r="A74" s="21"/>
      <c r="B74" s="91"/>
      <c r="C74" s="8"/>
      <c r="D74" s="153"/>
      <c r="E74" s="107"/>
      <c r="F74" s="108"/>
      <c r="G74" s="108"/>
      <c r="H74" s="108"/>
      <c r="I74" s="108"/>
      <c r="J74" s="108"/>
      <c r="K74" s="72"/>
      <c r="L74" s="72"/>
      <c r="M74" s="72"/>
      <c r="N74" s="72"/>
      <c r="O74" s="72"/>
      <c r="P74" s="72"/>
      <c r="Q74" s="73"/>
      <c r="R74" s="74"/>
      <c r="S74" s="74"/>
      <c r="T74" s="74"/>
      <c r="U74" s="74"/>
      <c r="V74" s="74"/>
      <c r="W74" s="72"/>
      <c r="X74" s="72"/>
      <c r="Y74" s="72"/>
      <c r="Z74" s="72"/>
      <c r="AA74" s="72"/>
      <c r="AB74" s="72"/>
    </row>
    <row r="75" spans="1:28" s="2" customFormat="1" ht="13.5" customHeight="1" x14ac:dyDescent="0.2">
      <c r="A75" s="20">
        <v>23</v>
      </c>
      <c r="B75" s="89"/>
      <c r="C75" s="9"/>
      <c r="D75" s="105">
        <f t="shared" si="59"/>
        <v>18.3</v>
      </c>
      <c r="E75" s="105">
        <f t="shared" ref="E75:I76" si="126">Q75</f>
        <v>19.07</v>
      </c>
      <c r="F75" s="105">
        <f t="shared" si="126"/>
        <v>19.829999999999998</v>
      </c>
      <c r="G75" s="105">
        <f t="shared" si="126"/>
        <v>20.62</v>
      </c>
      <c r="H75" s="105">
        <f t="shared" si="126"/>
        <v>21.45</v>
      </c>
      <c r="I75" s="105">
        <f t="shared" si="126"/>
        <v>22.31</v>
      </c>
      <c r="J75" s="105">
        <f>V75</f>
        <v>23.2</v>
      </c>
      <c r="K75" s="69"/>
      <c r="L75" s="69">
        <f>(F75/E75)-1</f>
        <v>3.9853E-2</v>
      </c>
      <c r="M75" s="69">
        <f t="shared" ref="M75:P75" si="127">(G75/F75)-1</f>
        <v>3.9838999999999999E-2</v>
      </c>
      <c r="N75" s="69">
        <f t="shared" si="127"/>
        <v>4.0252000000000003E-2</v>
      </c>
      <c r="O75" s="69">
        <f t="shared" si="127"/>
        <v>4.0092999999999997E-2</v>
      </c>
      <c r="P75" s="69">
        <f t="shared" si="127"/>
        <v>3.9891999999999997E-2</v>
      </c>
      <c r="Q75" s="119">
        <f>ROUND(VLOOKUP($A75,'2021 REG'!$A$9:$V$477,17,FALSE)*(1+$I$2),5)</f>
        <v>19.066780000000001</v>
      </c>
      <c r="R75" s="119">
        <f>ROUND(VLOOKUP($A75,'2021 REG'!$A$9:$V$477,18,FALSE)*(1+$I$2),5)</f>
        <v>19.829460000000001</v>
      </c>
      <c r="S75" s="119">
        <f>ROUND(VLOOKUP($A75,'2021 REG'!$A$9:$V$477,19,FALSE)*(1+$I$2),5)</f>
        <v>20.622620000000001</v>
      </c>
      <c r="T75" s="119">
        <f>ROUND(VLOOKUP($A75,'2021 REG'!$A$9:$V$477,20,FALSE)*(1+$I$2),5)</f>
        <v>21.44753</v>
      </c>
      <c r="U75" s="119">
        <f>ROUND(VLOOKUP($A75,'2021 REG'!$A$9:$V$477,21,FALSE)*(1+$I$2),5)</f>
        <v>22.30545</v>
      </c>
      <c r="V75" s="119">
        <f>ROUND(VLOOKUP($A75,'2021 REG'!$A$9:$V$477,22,FALSE)*(1+$I$2),5)</f>
        <v>23.197679999999998</v>
      </c>
      <c r="W75" s="69"/>
      <c r="X75" s="69">
        <f>(R75/Q75)-1</f>
        <v>0.04</v>
      </c>
      <c r="Y75" s="69">
        <f t="shared" ref="Y75:AB75" si="128">(S75/R75)-1</f>
        <v>3.9999E-2</v>
      </c>
      <c r="Z75" s="69">
        <f t="shared" si="128"/>
        <v>0.04</v>
      </c>
      <c r="AA75" s="69">
        <f t="shared" si="128"/>
        <v>4.0001000000000002E-2</v>
      </c>
      <c r="AB75" s="69">
        <f t="shared" si="128"/>
        <v>4.0001000000000002E-2</v>
      </c>
    </row>
    <row r="76" spans="1:28" s="2" customFormat="1" ht="13.5" customHeight="1" x14ac:dyDescent="0.2">
      <c r="A76" s="17"/>
      <c r="B76" s="90"/>
      <c r="C76" s="5"/>
      <c r="D76" s="106">
        <f t="shared" si="59"/>
        <v>38073</v>
      </c>
      <c r="E76" s="106">
        <f t="shared" si="126"/>
        <v>39659</v>
      </c>
      <c r="F76" s="106">
        <f t="shared" si="126"/>
        <v>41245</v>
      </c>
      <c r="G76" s="106">
        <f t="shared" si="126"/>
        <v>42895</v>
      </c>
      <c r="H76" s="106">
        <f t="shared" si="126"/>
        <v>44611</v>
      </c>
      <c r="I76" s="106">
        <f t="shared" si="126"/>
        <v>46395</v>
      </c>
      <c r="J76" s="106">
        <f>V76</f>
        <v>48251</v>
      </c>
      <c r="K76" s="69">
        <f>(E75/E72)-1</f>
        <v>2.5269E-2</v>
      </c>
      <c r="L76" s="69">
        <f>(F75/F72)-1</f>
        <v>2.4806000000000002E-2</v>
      </c>
      <c r="M76" s="69">
        <f t="shared" ref="M76:P76" si="129">(G75/G72)-1</f>
        <v>2.4851000000000002E-2</v>
      </c>
      <c r="N76" s="69">
        <f t="shared" si="129"/>
        <v>2.5335E-2</v>
      </c>
      <c r="O76" s="69">
        <f t="shared" si="129"/>
        <v>2.5276E-2</v>
      </c>
      <c r="P76" s="69">
        <f t="shared" si="129"/>
        <v>2.5187999999999999E-2</v>
      </c>
      <c r="Q76" s="70">
        <f t="shared" ref="Q76:U76" si="130">ROUND((Q75*2080),5)</f>
        <v>39658.902399999999</v>
      </c>
      <c r="R76" s="71">
        <f t="shared" si="130"/>
        <v>41245.2768</v>
      </c>
      <c r="S76" s="71">
        <f t="shared" si="130"/>
        <v>42895.049599999998</v>
      </c>
      <c r="T76" s="71">
        <f t="shared" si="130"/>
        <v>44610.862399999998</v>
      </c>
      <c r="U76" s="71">
        <f t="shared" si="130"/>
        <v>46395.336000000003</v>
      </c>
      <c r="V76" s="71">
        <f>ROUND((V75*2080),5)</f>
        <v>48251.174400000004</v>
      </c>
      <c r="W76" s="69">
        <f>(Q75/Q72)-1</f>
        <v>2.5000000000000001E-2</v>
      </c>
      <c r="X76" s="69">
        <f>(R75/R72)-1</f>
        <v>2.5000000000000001E-2</v>
      </c>
      <c r="Y76" s="69">
        <f t="shared" ref="Y76:AB76" si="131">(S75/S72)-1</f>
        <v>2.4999E-2</v>
      </c>
      <c r="Z76" s="69">
        <f t="shared" si="131"/>
        <v>2.4999E-2</v>
      </c>
      <c r="AA76" s="69">
        <f t="shared" si="131"/>
        <v>2.5000000000000001E-2</v>
      </c>
      <c r="AB76" s="69">
        <f t="shared" si="131"/>
        <v>2.5000999999999999E-2</v>
      </c>
    </row>
    <row r="77" spans="1:28" s="2" customFormat="1" ht="13.5" customHeight="1" thickBot="1" x14ac:dyDescent="0.25">
      <c r="A77" s="21"/>
      <c r="B77" s="91"/>
      <c r="C77" s="8"/>
      <c r="D77" s="153"/>
      <c r="E77" s="107"/>
      <c r="F77" s="108"/>
      <c r="G77" s="108"/>
      <c r="H77" s="108"/>
      <c r="I77" s="108"/>
      <c r="J77" s="108"/>
      <c r="K77" s="72"/>
      <c r="L77" s="72"/>
      <c r="M77" s="72"/>
      <c r="N77" s="72"/>
      <c r="O77" s="72"/>
      <c r="P77" s="72"/>
      <c r="Q77" s="73"/>
      <c r="R77" s="74"/>
      <c r="S77" s="74"/>
      <c r="T77" s="74"/>
      <c r="U77" s="74"/>
      <c r="V77" s="74"/>
      <c r="W77" s="72"/>
      <c r="X77" s="72"/>
      <c r="Y77" s="72"/>
      <c r="Z77" s="72"/>
      <c r="AA77" s="72"/>
      <c r="AB77" s="72"/>
    </row>
    <row r="78" spans="1:28" s="2" customFormat="1" ht="13.5" customHeight="1" x14ac:dyDescent="0.2">
      <c r="A78" s="20">
        <v>24</v>
      </c>
      <c r="B78" s="89"/>
      <c r="C78" s="9"/>
      <c r="D78" s="105">
        <f t="shared" si="59"/>
        <v>18.760000000000002</v>
      </c>
      <c r="E78" s="105">
        <f t="shared" ref="E78:I79" si="132">Q78</f>
        <v>19.54</v>
      </c>
      <c r="F78" s="105">
        <f t="shared" si="132"/>
        <v>20.329999999999998</v>
      </c>
      <c r="G78" s="105">
        <f t="shared" si="132"/>
        <v>21.14</v>
      </c>
      <c r="H78" s="105">
        <f t="shared" si="132"/>
        <v>21.98</v>
      </c>
      <c r="I78" s="105">
        <f t="shared" si="132"/>
        <v>22.86</v>
      </c>
      <c r="J78" s="105">
        <f>V78</f>
        <v>23.78</v>
      </c>
      <c r="K78" s="69"/>
      <c r="L78" s="69">
        <f>(F78/E78)-1</f>
        <v>4.0430000000000001E-2</v>
      </c>
      <c r="M78" s="69">
        <f t="shared" ref="M78:P78" si="133">(G78/F78)-1</f>
        <v>3.9843000000000003E-2</v>
      </c>
      <c r="N78" s="69">
        <f t="shared" si="133"/>
        <v>3.9734999999999999E-2</v>
      </c>
      <c r="O78" s="69">
        <f t="shared" si="133"/>
        <v>4.0036000000000002E-2</v>
      </c>
      <c r="P78" s="69">
        <f t="shared" si="133"/>
        <v>4.0245000000000003E-2</v>
      </c>
      <c r="Q78" s="119">
        <f>ROUND(VLOOKUP($A78,'2021 REG'!$A$9:$V$477,17,FALSE)*(1+$I$2),5)</f>
        <v>19.54344</v>
      </c>
      <c r="R78" s="119">
        <f>ROUND(VLOOKUP($A78,'2021 REG'!$A$9:$V$477,18,FALSE)*(1+$I$2),5)</f>
        <v>20.325189999999999</v>
      </c>
      <c r="S78" s="119">
        <f>ROUND(VLOOKUP($A78,'2021 REG'!$A$9:$V$477,19,FALSE)*(1+$I$2),5)</f>
        <v>21.138200000000001</v>
      </c>
      <c r="T78" s="119">
        <f>ROUND(VLOOKUP($A78,'2021 REG'!$A$9:$V$477,20,FALSE)*(1+$I$2),5)</f>
        <v>21.983720000000002</v>
      </c>
      <c r="U78" s="119">
        <f>ROUND(VLOOKUP($A78,'2021 REG'!$A$9:$V$477,21,FALSE)*(1+$I$2),5)</f>
        <v>22.86307</v>
      </c>
      <c r="V78" s="119">
        <f>ROUND(VLOOKUP($A78,'2021 REG'!$A$9:$V$477,22,FALSE)*(1+$I$2),5)</f>
        <v>23.77759</v>
      </c>
      <c r="W78" s="69"/>
      <c r="X78" s="69">
        <f>(R78/Q78)-1</f>
        <v>4.0001000000000002E-2</v>
      </c>
      <c r="Y78" s="69">
        <f t="shared" ref="Y78:AB78" si="134">(S78/R78)-1</f>
        <v>0.04</v>
      </c>
      <c r="Z78" s="69">
        <f t="shared" si="134"/>
        <v>0.04</v>
      </c>
      <c r="AA78" s="69">
        <f t="shared" si="134"/>
        <v>0.04</v>
      </c>
      <c r="AB78" s="69">
        <f t="shared" si="134"/>
        <v>0.04</v>
      </c>
    </row>
    <row r="79" spans="1:28" s="2" customFormat="1" ht="13.5" customHeight="1" x14ac:dyDescent="0.2">
      <c r="A79" s="17"/>
      <c r="B79" s="90"/>
      <c r="C79" s="5"/>
      <c r="D79" s="106">
        <f t="shared" si="59"/>
        <v>39024</v>
      </c>
      <c r="E79" s="106">
        <f t="shared" si="132"/>
        <v>40650</v>
      </c>
      <c r="F79" s="106">
        <f t="shared" si="132"/>
        <v>42276</v>
      </c>
      <c r="G79" s="106">
        <f t="shared" si="132"/>
        <v>43967</v>
      </c>
      <c r="H79" s="106">
        <f t="shared" si="132"/>
        <v>45726</v>
      </c>
      <c r="I79" s="106">
        <f t="shared" si="132"/>
        <v>47555</v>
      </c>
      <c r="J79" s="106">
        <f>V79</f>
        <v>49457</v>
      </c>
      <c r="K79" s="69">
        <f>(E78/E75)-1</f>
        <v>2.4646000000000001E-2</v>
      </c>
      <c r="L79" s="69">
        <f>(F78/F75)-1</f>
        <v>2.5214E-2</v>
      </c>
      <c r="M79" s="69">
        <f t="shared" ref="M79:P79" si="135">(G78/G75)-1</f>
        <v>2.5218000000000001E-2</v>
      </c>
      <c r="N79" s="69">
        <f t="shared" si="135"/>
        <v>2.4708999999999998E-2</v>
      </c>
      <c r="O79" s="69">
        <f t="shared" si="135"/>
        <v>2.4653000000000001E-2</v>
      </c>
      <c r="P79" s="69">
        <f t="shared" si="135"/>
        <v>2.5000000000000001E-2</v>
      </c>
      <c r="Q79" s="70">
        <f t="shared" ref="Q79:U79" si="136">ROUND((Q78*2080),5)</f>
        <v>40650.355199999998</v>
      </c>
      <c r="R79" s="71">
        <f t="shared" si="136"/>
        <v>42276.395199999999</v>
      </c>
      <c r="S79" s="71">
        <f t="shared" si="136"/>
        <v>43967.455999999998</v>
      </c>
      <c r="T79" s="71">
        <f t="shared" si="136"/>
        <v>45726.137600000002</v>
      </c>
      <c r="U79" s="71">
        <f t="shared" si="136"/>
        <v>47555.185599999997</v>
      </c>
      <c r="V79" s="71">
        <f>ROUND((V78*2080),5)</f>
        <v>49457.387199999997</v>
      </c>
      <c r="W79" s="69">
        <f>(Q78/Q75)-1</f>
        <v>2.5000000000000001E-2</v>
      </c>
      <c r="X79" s="69">
        <f>(R78/R75)-1</f>
        <v>2.5000000000000001E-2</v>
      </c>
      <c r="Y79" s="69">
        <f t="shared" ref="Y79:AB79" si="137">(S78/S75)-1</f>
        <v>2.5000999999999999E-2</v>
      </c>
      <c r="Z79" s="69">
        <f t="shared" si="137"/>
        <v>2.5000000000000001E-2</v>
      </c>
      <c r="AA79" s="69">
        <f t="shared" si="137"/>
        <v>2.4999E-2</v>
      </c>
      <c r="AB79" s="69">
        <f t="shared" si="137"/>
        <v>2.4999E-2</v>
      </c>
    </row>
    <row r="80" spans="1:28" s="2" customFormat="1" ht="13.5" customHeight="1" thickBot="1" x14ac:dyDescent="0.25">
      <c r="A80" s="21"/>
      <c r="B80" s="91"/>
      <c r="C80" s="8"/>
      <c r="D80" s="153"/>
      <c r="E80" s="107"/>
      <c r="F80" s="108"/>
      <c r="G80" s="108"/>
      <c r="H80" s="108"/>
      <c r="I80" s="108"/>
      <c r="J80" s="108"/>
      <c r="K80" s="72"/>
      <c r="L80" s="72"/>
      <c r="M80" s="72"/>
      <c r="N80" s="72"/>
      <c r="O80" s="72"/>
      <c r="P80" s="72"/>
      <c r="Q80" s="73"/>
      <c r="R80" s="74"/>
      <c r="S80" s="74"/>
      <c r="T80" s="74"/>
      <c r="U80" s="74"/>
      <c r="V80" s="74"/>
      <c r="W80" s="72"/>
      <c r="X80" s="72"/>
      <c r="Y80" s="72"/>
      <c r="Z80" s="72"/>
      <c r="AA80" s="72"/>
      <c r="AB80" s="72"/>
    </row>
    <row r="81" spans="1:28" s="2" customFormat="1" ht="13.5" customHeight="1" x14ac:dyDescent="0.2">
      <c r="A81" s="20">
        <v>25</v>
      </c>
      <c r="B81" s="89"/>
      <c r="C81" s="9"/>
      <c r="D81" s="105">
        <f t="shared" si="59"/>
        <v>19.23</v>
      </c>
      <c r="E81" s="105">
        <f t="shared" ref="E81:I82" si="138">Q81</f>
        <v>20.03</v>
      </c>
      <c r="F81" s="105">
        <f t="shared" si="138"/>
        <v>20.83</v>
      </c>
      <c r="G81" s="105">
        <f t="shared" si="138"/>
        <v>21.67</v>
      </c>
      <c r="H81" s="105">
        <f t="shared" si="138"/>
        <v>22.53</v>
      </c>
      <c r="I81" s="105">
        <f t="shared" si="138"/>
        <v>23.43</v>
      </c>
      <c r="J81" s="105">
        <f>V81</f>
        <v>24.37</v>
      </c>
      <c r="K81" s="69"/>
      <c r="L81" s="69">
        <f>(F81/E81)-1</f>
        <v>3.9940000000000003E-2</v>
      </c>
      <c r="M81" s="69">
        <f t="shared" ref="M81:P81" si="139">(G81/F81)-1</f>
        <v>4.0326000000000001E-2</v>
      </c>
      <c r="N81" s="69">
        <f t="shared" si="139"/>
        <v>3.9685999999999999E-2</v>
      </c>
      <c r="O81" s="69">
        <f t="shared" si="139"/>
        <v>3.9947000000000003E-2</v>
      </c>
      <c r="P81" s="69">
        <f t="shared" si="139"/>
        <v>4.0120000000000003E-2</v>
      </c>
      <c r="Q81" s="119">
        <f>ROUND(VLOOKUP($A81,'2021 REG'!$A$9:$V$477,17,FALSE)*(1+$I$2),5)</f>
        <v>20.032039999999999</v>
      </c>
      <c r="R81" s="119">
        <f>ROUND(VLOOKUP($A81,'2021 REG'!$A$9:$V$477,18,FALSE)*(1+$I$2),5)</f>
        <v>20.83333</v>
      </c>
      <c r="S81" s="119">
        <f>ROUND(VLOOKUP($A81,'2021 REG'!$A$9:$V$477,19,FALSE)*(1+$I$2),5)</f>
        <v>21.66666</v>
      </c>
      <c r="T81" s="119">
        <f>ROUND(VLOOKUP($A81,'2021 REG'!$A$9:$V$477,20,FALSE)*(1+$I$2),5)</f>
        <v>22.53332</v>
      </c>
      <c r="U81" s="119">
        <f>ROUND(VLOOKUP($A81,'2021 REG'!$A$9:$V$477,21,FALSE)*(1+$I$2),5)</f>
        <v>23.434660000000001</v>
      </c>
      <c r="V81" s="119">
        <f>ROUND(VLOOKUP($A81,'2021 REG'!$A$9:$V$477,22,FALSE)*(1+$I$2),5)</f>
        <v>24.372050000000002</v>
      </c>
      <c r="W81" s="69"/>
      <c r="X81" s="69">
        <f>(R81/Q81)-1</f>
        <v>0.04</v>
      </c>
      <c r="Y81" s="69">
        <f t="shared" ref="Y81:AB81" si="140">(S81/R81)-1</f>
        <v>0.04</v>
      </c>
      <c r="Z81" s="69">
        <f t="shared" si="140"/>
        <v>0.04</v>
      </c>
      <c r="AA81" s="69">
        <f t="shared" si="140"/>
        <v>0.04</v>
      </c>
      <c r="AB81" s="69">
        <f t="shared" si="140"/>
        <v>0.04</v>
      </c>
    </row>
    <row r="82" spans="1:28" s="2" customFormat="1" ht="13.5" customHeight="1" x14ac:dyDescent="0.2">
      <c r="A82" s="17"/>
      <c r="B82" s="90"/>
      <c r="C82" s="5"/>
      <c r="D82" s="106">
        <f t="shared" si="59"/>
        <v>40000</v>
      </c>
      <c r="E82" s="106">
        <f t="shared" si="138"/>
        <v>41667</v>
      </c>
      <c r="F82" s="106">
        <f t="shared" si="138"/>
        <v>43333</v>
      </c>
      <c r="G82" s="106">
        <f t="shared" si="138"/>
        <v>45067</v>
      </c>
      <c r="H82" s="106">
        <f t="shared" si="138"/>
        <v>46869</v>
      </c>
      <c r="I82" s="106">
        <f t="shared" si="138"/>
        <v>48744</v>
      </c>
      <c r="J82" s="106">
        <f>V82</f>
        <v>50694</v>
      </c>
      <c r="K82" s="69">
        <f>(E81/E78)-1</f>
        <v>2.5076999999999999E-2</v>
      </c>
      <c r="L82" s="69">
        <f>(F81/F78)-1</f>
        <v>2.4594000000000001E-2</v>
      </c>
      <c r="M82" s="69">
        <f t="shared" ref="M82:P82" si="141">(G81/G78)-1</f>
        <v>2.5071E-2</v>
      </c>
      <c r="N82" s="69">
        <f t="shared" si="141"/>
        <v>2.5023E-2</v>
      </c>
      <c r="O82" s="69">
        <f t="shared" si="141"/>
        <v>2.4934000000000001E-2</v>
      </c>
      <c r="P82" s="69">
        <f t="shared" si="141"/>
        <v>2.4811E-2</v>
      </c>
      <c r="Q82" s="70">
        <f t="shared" ref="Q82:U82" si="142">ROUND((Q81*2080),5)</f>
        <v>41666.643199999999</v>
      </c>
      <c r="R82" s="71">
        <f t="shared" si="142"/>
        <v>43333.326399999998</v>
      </c>
      <c r="S82" s="71">
        <f t="shared" si="142"/>
        <v>45066.652800000003</v>
      </c>
      <c r="T82" s="71">
        <f t="shared" si="142"/>
        <v>46869.3056</v>
      </c>
      <c r="U82" s="71">
        <f t="shared" si="142"/>
        <v>48744.092799999999</v>
      </c>
      <c r="V82" s="71">
        <f>ROUND((V81*2080),5)</f>
        <v>50693.864000000001</v>
      </c>
      <c r="W82" s="69">
        <f>(Q81/Q78)-1</f>
        <v>2.5000999999999999E-2</v>
      </c>
      <c r="X82" s="69">
        <f>(R81/R78)-1</f>
        <v>2.5000999999999999E-2</v>
      </c>
      <c r="Y82" s="69">
        <f t="shared" ref="Y82:AB82" si="143">(S81/S78)-1</f>
        <v>2.5000000000000001E-2</v>
      </c>
      <c r="Z82" s="69">
        <f t="shared" si="143"/>
        <v>2.5000000000000001E-2</v>
      </c>
      <c r="AA82" s="69">
        <f t="shared" si="143"/>
        <v>2.5000999999999999E-2</v>
      </c>
      <c r="AB82" s="69">
        <f t="shared" si="143"/>
        <v>2.5000999999999999E-2</v>
      </c>
    </row>
    <row r="83" spans="1:28" s="2" customFormat="1" ht="13.5" customHeight="1" thickBot="1" x14ac:dyDescent="0.25">
      <c r="A83" s="21"/>
      <c r="B83" s="91"/>
      <c r="C83" s="8"/>
      <c r="D83" s="153"/>
      <c r="E83" s="107"/>
      <c r="F83" s="108"/>
      <c r="G83" s="108"/>
      <c r="H83" s="108"/>
      <c r="I83" s="108"/>
      <c r="J83" s="108"/>
      <c r="K83" s="72"/>
      <c r="L83" s="72"/>
      <c r="M83" s="72"/>
      <c r="N83" s="72"/>
      <c r="O83" s="72"/>
      <c r="P83" s="72"/>
      <c r="Q83" s="73"/>
      <c r="R83" s="74"/>
      <c r="S83" s="74"/>
      <c r="T83" s="74"/>
      <c r="U83" s="74"/>
      <c r="V83" s="74"/>
      <c r="W83" s="72"/>
      <c r="X83" s="72"/>
      <c r="Y83" s="72"/>
      <c r="Z83" s="72"/>
      <c r="AA83" s="72"/>
      <c r="AB83" s="72"/>
    </row>
    <row r="84" spans="1:28" s="2" customFormat="1" ht="13.5" customHeight="1" x14ac:dyDescent="0.2">
      <c r="A84" s="20">
        <v>26</v>
      </c>
      <c r="B84" s="89"/>
      <c r="C84" s="9"/>
      <c r="D84" s="105">
        <f t="shared" si="59"/>
        <v>19.71</v>
      </c>
      <c r="E84" s="105">
        <f t="shared" ref="E84:I85" si="144">Q84</f>
        <v>20.53</v>
      </c>
      <c r="F84" s="105">
        <f t="shared" si="144"/>
        <v>21.35</v>
      </c>
      <c r="G84" s="105">
        <f t="shared" si="144"/>
        <v>22.21</v>
      </c>
      <c r="H84" s="105">
        <f t="shared" si="144"/>
        <v>23.1</v>
      </c>
      <c r="I84" s="105">
        <f t="shared" si="144"/>
        <v>24.02</v>
      </c>
      <c r="J84" s="105">
        <f>V84</f>
        <v>24.98</v>
      </c>
      <c r="K84" s="69"/>
      <c r="L84" s="69">
        <f>(F84/E84)-1</f>
        <v>3.9941999999999998E-2</v>
      </c>
      <c r="M84" s="69">
        <f t="shared" ref="M84:P84" si="145">(G84/F84)-1</f>
        <v>4.0280999999999997E-2</v>
      </c>
      <c r="N84" s="69">
        <f t="shared" si="145"/>
        <v>4.0072000000000003E-2</v>
      </c>
      <c r="O84" s="69">
        <f t="shared" si="145"/>
        <v>3.9827000000000001E-2</v>
      </c>
      <c r="P84" s="69">
        <f t="shared" si="145"/>
        <v>3.9967000000000003E-2</v>
      </c>
      <c r="Q84" s="119">
        <f>ROUND(VLOOKUP($A84,'2021 REG'!$A$9:$V$477,17,FALSE)*(1+$I$2),5)</f>
        <v>20.532830000000001</v>
      </c>
      <c r="R84" s="119">
        <f>ROUND(VLOOKUP($A84,'2021 REG'!$A$9:$V$477,18,FALSE)*(1+$I$2),5)</f>
        <v>21.354140000000001</v>
      </c>
      <c r="S84" s="119">
        <f>ROUND(VLOOKUP($A84,'2021 REG'!$A$9:$V$477,19,FALSE)*(1+$I$2),5)</f>
        <v>22.208320000000001</v>
      </c>
      <c r="T84" s="119">
        <f>ROUND(VLOOKUP($A84,'2021 REG'!$A$9:$V$477,20,FALSE)*(1+$I$2),5)</f>
        <v>23.09665</v>
      </c>
      <c r="U84" s="119">
        <f>ROUND(VLOOKUP($A84,'2021 REG'!$A$9:$V$477,21,FALSE)*(1+$I$2),5)</f>
        <v>24.020510000000002</v>
      </c>
      <c r="V84" s="119">
        <f>ROUND(VLOOKUP($A84,'2021 REG'!$A$9:$V$477,22,FALSE)*(1+$I$2),5)</f>
        <v>24.98133</v>
      </c>
      <c r="W84" s="69"/>
      <c r="X84" s="69">
        <f>(R84/Q84)-1</f>
        <v>0.04</v>
      </c>
      <c r="Y84" s="69">
        <f t="shared" ref="Y84:AB84" si="146">(S84/R84)-1</f>
        <v>4.0001000000000002E-2</v>
      </c>
      <c r="Z84" s="69">
        <f t="shared" si="146"/>
        <v>0.04</v>
      </c>
      <c r="AA84" s="69">
        <f t="shared" si="146"/>
        <v>0.04</v>
      </c>
      <c r="AB84" s="69">
        <f t="shared" si="146"/>
        <v>0.04</v>
      </c>
    </row>
    <row r="85" spans="1:28" s="2" customFormat="1" ht="13.5" customHeight="1" x14ac:dyDescent="0.2">
      <c r="A85" s="17"/>
      <c r="B85" s="90"/>
      <c r="C85" s="5"/>
      <c r="D85" s="106">
        <f t="shared" si="59"/>
        <v>41000</v>
      </c>
      <c r="E85" s="106">
        <f t="shared" si="144"/>
        <v>42708</v>
      </c>
      <c r="F85" s="106">
        <f t="shared" si="144"/>
        <v>44417</v>
      </c>
      <c r="G85" s="106">
        <f t="shared" si="144"/>
        <v>46193</v>
      </c>
      <c r="H85" s="106">
        <f t="shared" si="144"/>
        <v>48041</v>
      </c>
      <c r="I85" s="106">
        <f t="shared" si="144"/>
        <v>49963</v>
      </c>
      <c r="J85" s="106">
        <f>V85</f>
        <v>51961</v>
      </c>
      <c r="K85" s="69">
        <f>(E84/E81)-1</f>
        <v>2.4962999999999999E-2</v>
      </c>
      <c r="L85" s="69">
        <f>(F84/F81)-1</f>
        <v>2.4964E-2</v>
      </c>
      <c r="M85" s="69">
        <f t="shared" ref="M85:P85" si="147">(G84/G81)-1</f>
        <v>2.4919E-2</v>
      </c>
      <c r="N85" s="69">
        <f t="shared" si="147"/>
        <v>2.53E-2</v>
      </c>
      <c r="O85" s="69">
        <f t="shared" si="147"/>
        <v>2.5180999999999999E-2</v>
      </c>
      <c r="P85" s="69">
        <f t="shared" si="147"/>
        <v>2.5031000000000001E-2</v>
      </c>
      <c r="Q85" s="70">
        <f t="shared" ref="Q85:U85" si="148">ROUND((Q84*2080),5)</f>
        <v>42708.286399999997</v>
      </c>
      <c r="R85" s="71">
        <f t="shared" si="148"/>
        <v>44416.611199999999</v>
      </c>
      <c r="S85" s="71">
        <f t="shared" si="148"/>
        <v>46193.3056</v>
      </c>
      <c r="T85" s="71">
        <f t="shared" si="148"/>
        <v>48041.031999999999</v>
      </c>
      <c r="U85" s="71">
        <f t="shared" si="148"/>
        <v>49962.660799999998</v>
      </c>
      <c r="V85" s="71">
        <f>ROUND((V84*2080),5)</f>
        <v>51961.166400000002</v>
      </c>
      <c r="W85" s="69">
        <f>(Q84/Q81)-1</f>
        <v>2.4999E-2</v>
      </c>
      <c r="X85" s="69">
        <f>(R84/R81)-1</f>
        <v>2.4999E-2</v>
      </c>
      <c r="Y85" s="69">
        <f t="shared" ref="Y85:AB85" si="149">(S84/S81)-1</f>
        <v>2.5000000000000001E-2</v>
      </c>
      <c r="Z85" s="69">
        <f t="shared" si="149"/>
        <v>2.5000000000000001E-2</v>
      </c>
      <c r="AA85" s="69">
        <f t="shared" si="149"/>
        <v>2.4999E-2</v>
      </c>
      <c r="AB85" s="69">
        <f t="shared" si="149"/>
        <v>2.4999E-2</v>
      </c>
    </row>
    <row r="86" spans="1:28" s="2" customFormat="1" ht="13.5" customHeight="1" thickBot="1" x14ac:dyDescent="0.25">
      <c r="A86" s="21"/>
      <c r="B86" s="91"/>
      <c r="C86" s="8"/>
      <c r="D86" s="153"/>
      <c r="E86" s="107"/>
      <c r="F86" s="108"/>
      <c r="G86" s="108"/>
      <c r="H86" s="108"/>
      <c r="I86" s="108"/>
      <c r="J86" s="108"/>
      <c r="K86" s="72"/>
      <c r="L86" s="72"/>
      <c r="M86" s="72"/>
      <c r="N86" s="72"/>
      <c r="O86" s="72"/>
      <c r="P86" s="72"/>
      <c r="Q86" s="73"/>
      <c r="R86" s="74"/>
      <c r="S86" s="74"/>
      <c r="T86" s="74"/>
      <c r="U86" s="74"/>
      <c r="V86" s="74"/>
      <c r="W86" s="72"/>
      <c r="X86" s="72"/>
      <c r="Y86" s="72"/>
      <c r="Z86" s="72"/>
      <c r="AA86" s="72"/>
      <c r="AB86" s="72"/>
    </row>
    <row r="87" spans="1:28" s="2" customFormat="1" ht="13.5" customHeight="1" x14ac:dyDescent="0.2">
      <c r="A87" s="20">
        <v>27</v>
      </c>
      <c r="B87" s="89"/>
      <c r="C87" s="9"/>
      <c r="D87" s="105">
        <f t="shared" si="59"/>
        <v>20.2</v>
      </c>
      <c r="E87" s="105">
        <f t="shared" ref="E87:I88" si="150">Q87</f>
        <v>21.05</v>
      </c>
      <c r="F87" s="105">
        <f t="shared" si="150"/>
        <v>21.89</v>
      </c>
      <c r="G87" s="105">
        <f t="shared" si="150"/>
        <v>22.76</v>
      </c>
      <c r="H87" s="105">
        <f t="shared" si="150"/>
        <v>23.67</v>
      </c>
      <c r="I87" s="105">
        <f t="shared" si="150"/>
        <v>24.62</v>
      </c>
      <c r="J87" s="105">
        <f>V87</f>
        <v>25.61</v>
      </c>
      <c r="K87" s="69"/>
      <c r="L87" s="69">
        <f>(F87/E87)-1</f>
        <v>3.9905000000000003E-2</v>
      </c>
      <c r="M87" s="69">
        <f t="shared" ref="M87:P87" si="151">(G87/F87)-1</f>
        <v>3.9744000000000002E-2</v>
      </c>
      <c r="N87" s="69">
        <f t="shared" si="151"/>
        <v>3.9981999999999997E-2</v>
      </c>
      <c r="O87" s="69">
        <f t="shared" si="151"/>
        <v>4.0134999999999997E-2</v>
      </c>
      <c r="P87" s="69">
        <f t="shared" si="151"/>
        <v>4.0210999999999997E-2</v>
      </c>
      <c r="Q87" s="119">
        <f>ROUND(VLOOKUP($A87,'2021 REG'!$A$9:$V$477,17,FALSE)*(1+$I$2),5)</f>
        <v>21.046150000000001</v>
      </c>
      <c r="R87" s="119">
        <f>ROUND(VLOOKUP($A87,'2021 REG'!$A$9:$V$477,18,FALSE)*(1+$I$2),5)</f>
        <v>21.887989999999999</v>
      </c>
      <c r="S87" s="119">
        <f>ROUND(VLOOKUP($A87,'2021 REG'!$A$9:$V$477,19,FALSE)*(1+$I$2),5)</f>
        <v>22.763529999999999</v>
      </c>
      <c r="T87" s="119">
        <f>ROUND(VLOOKUP($A87,'2021 REG'!$A$9:$V$477,20,FALSE)*(1+$I$2),5)</f>
        <v>23.674060000000001</v>
      </c>
      <c r="U87" s="119">
        <f>ROUND(VLOOKUP($A87,'2021 REG'!$A$9:$V$477,21,FALSE)*(1+$I$2),5)</f>
        <v>24.621020000000001</v>
      </c>
      <c r="V87" s="119">
        <f>ROUND(VLOOKUP($A87,'2021 REG'!$A$9:$V$477,22,FALSE)*(1+$I$2),5)</f>
        <v>25.605869999999999</v>
      </c>
      <c r="W87" s="69"/>
      <c r="X87" s="69">
        <f>(R87/Q87)-1</f>
        <v>0.04</v>
      </c>
      <c r="Y87" s="69">
        <f t="shared" ref="Y87:AB87" si="152">(S87/R87)-1</f>
        <v>4.0001000000000002E-2</v>
      </c>
      <c r="Z87" s="69">
        <f t="shared" si="152"/>
        <v>0.04</v>
      </c>
      <c r="AA87" s="69">
        <f t="shared" si="152"/>
        <v>0.04</v>
      </c>
      <c r="AB87" s="69">
        <f t="shared" si="152"/>
        <v>0.04</v>
      </c>
    </row>
    <row r="88" spans="1:28" s="2" customFormat="1" ht="13.5" customHeight="1" x14ac:dyDescent="0.2">
      <c r="A88" s="17"/>
      <c r="B88" s="90"/>
      <c r="C88" s="5"/>
      <c r="D88" s="106">
        <f t="shared" si="59"/>
        <v>42025</v>
      </c>
      <c r="E88" s="106">
        <f t="shared" si="150"/>
        <v>43776</v>
      </c>
      <c r="F88" s="106">
        <f t="shared" si="150"/>
        <v>45527</v>
      </c>
      <c r="G88" s="106">
        <f t="shared" si="150"/>
        <v>47348</v>
      </c>
      <c r="H88" s="106">
        <f t="shared" si="150"/>
        <v>49242</v>
      </c>
      <c r="I88" s="106">
        <f t="shared" si="150"/>
        <v>51212</v>
      </c>
      <c r="J88" s="106">
        <f>V88</f>
        <v>53260</v>
      </c>
      <c r="K88" s="69">
        <f>(E87/E84)-1</f>
        <v>2.5329000000000001E-2</v>
      </c>
      <c r="L88" s="69">
        <f>(F87/F84)-1</f>
        <v>2.5293E-2</v>
      </c>
      <c r="M88" s="69">
        <f t="shared" ref="M88:P88" si="153">(G87/G84)-1</f>
        <v>2.4764000000000001E-2</v>
      </c>
      <c r="N88" s="69">
        <f t="shared" si="153"/>
        <v>2.4674999999999999E-2</v>
      </c>
      <c r="O88" s="69">
        <f t="shared" si="153"/>
        <v>2.4979000000000001E-2</v>
      </c>
      <c r="P88" s="69">
        <f t="shared" si="153"/>
        <v>2.5219999999999999E-2</v>
      </c>
      <c r="Q88" s="70">
        <f t="shared" ref="Q88:U88" si="154">ROUND((Q87*2080),5)</f>
        <v>43775.991999999998</v>
      </c>
      <c r="R88" s="71">
        <f t="shared" si="154"/>
        <v>45527.019200000002</v>
      </c>
      <c r="S88" s="71">
        <f t="shared" si="154"/>
        <v>47348.142399999997</v>
      </c>
      <c r="T88" s="71">
        <f t="shared" si="154"/>
        <v>49242.044800000003</v>
      </c>
      <c r="U88" s="71">
        <f t="shared" si="154"/>
        <v>51211.721599999997</v>
      </c>
      <c r="V88" s="71">
        <f>ROUND((V87*2080),5)</f>
        <v>53260.209600000002</v>
      </c>
      <c r="W88" s="69">
        <f>(Q87/Q84)-1</f>
        <v>2.5000000000000001E-2</v>
      </c>
      <c r="X88" s="69">
        <f>(R87/R84)-1</f>
        <v>2.5000000000000001E-2</v>
      </c>
      <c r="Y88" s="69">
        <f t="shared" ref="Y88:AB88" si="155">(S87/S84)-1</f>
        <v>2.5000000000000001E-2</v>
      </c>
      <c r="Z88" s="69">
        <f t="shared" si="155"/>
        <v>2.5000000000000001E-2</v>
      </c>
      <c r="AA88" s="69">
        <f t="shared" si="155"/>
        <v>2.5000000000000001E-2</v>
      </c>
      <c r="AB88" s="69">
        <f t="shared" si="155"/>
        <v>2.5000000000000001E-2</v>
      </c>
    </row>
    <row r="89" spans="1:28" s="2" customFormat="1" ht="13.5" customHeight="1" thickBot="1" x14ac:dyDescent="0.25">
      <c r="A89" s="21"/>
      <c r="B89" s="91"/>
      <c r="C89" s="8"/>
      <c r="D89" s="153"/>
      <c r="E89" s="107"/>
      <c r="F89" s="108"/>
      <c r="G89" s="108"/>
      <c r="H89" s="108"/>
      <c r="I89" s="108"/>
      <c r="J89" s="108"/>
      <c r="K89" s="72"/>
      <c r="L89" s="72"/>
      <c r="M89" s="72"/>
      <c r="N89" s="72"/>
      <c r="O89" s="72"/>
      <c r="P89" s="72"/>
      <c r="Q89" s="73"/>
      <c r="R89" s="74"/>
      <c r="S89" s="74"/>
      <c r="T89" s="74"/>
      <c r="U89" s="74"/>
      <c r="V89" s="74"/>
      <c r="W89" s="72"/>
      <c r="X89" s="72"/>
      <c r="Y89" s="72"/>
      <c r="Z89" s="72"/>
      <c r="AA89" s="72"/>
      <c r="AB89" s="72"/>
    </row>
    <row r="90" spans="1:28" s="2" customFormat="1" ht="13.5" customHeight="1" x14ac:dyDescent="0.2">
      <c r="A90" s="20">
        <v>28</v>
      </c>
      <c r="B90" s="89"/>
      <c r="C90" s="9"/>
      <c r="D90" s="105">
        <f t="shared" si="59"/>
        <v>20.71</v>
      </c>
      <c r="E90" s="105">
        <f t="shared" ref="E90:I91" si="156">Q90</f>
        <v>21.57</v>
      </c>
      <c r="F90" s="105">
        <f t="shared" si="156"/>
        <v>22.44</v>
      </c>
      <c r="G90" s="105">
        <f t="shared" si="156"/>
        <v>23.33</v>
      </c>
      <c r="H90" s="105">
        <f t="shared" si="156"/>
        <v>24.27</v>
      </c>
      <c r="I90" s="105">
        <f t="shared" si="156"/>
        <v>25.24</v>
      </c>
      <c r="J90" s="105">
        <f>V90</f>
        <v>26.25</v>
      </c>
      <c r="K90" s="69"/>
      <c r="L90" s="69">
        <f>(F90/E90)-1</f>
        <v>4.0334000000000002E-2</v>
      </c>
      <c r="M90" s="69">
        <f t="shared" ref="M90:P90" si="157">(G90/F90)-1</f>
        <v>3.9661000000000002E-2</v>
      </c>
      <c r="N90" s="69">
        <f t="shared" si="157"/>
        <v>4.0291E-2</v>
      </c>
      <c r="O90" s="69">
        <f t="shared" si="157"/>
        <v>3.9967000000000003E-2</v>
      </c>
      <c r="P90" s="69">
        <f t="shared" si="157"/>
        <v>4.0016000000000003E-2</v>
      </c>
      <c r="Q90" s="119">
        <f>ROUND(VLOOKUP($A90,'2021 REG'!$A$9:$V$477,17,FALSE)*(1+$I$2),5)</f>
        <v>21.572289999999999</v>
      </c>
      <c r="R90" s="119">
        <f>ROUND(VLOOKUP($A90,'2021 REG'!$A$9:$V$477,18,FALSE)*(1+$I$2),5)</f>
        <v>22.435179999999999</v>
      </c>
      <c r="S90" s="119">
        <f>ROUND(VLOOKUP($A90,'2021 REG'!$A$9:$V$477,19,FALSE)*(1+$I$2),5)</f>
        <v>23.332599999999999</v>
      </c>
      <c r="T90" s="119">
        <f>ROUND(VLOOKUP($A90,'2021 REG'!$A$9:$V$477,20,FALSE)*(1+$I$2),5)</f>
        <v>24.265910000000002</v>
      </c>
      <c r="U90" s="119">
        <f>ROUND(VLOOKUP($A90,'2021 REG'!$A$9:$V$477,21,FALSE)*(1+$I$2),5)</f>
        <v>25.236550000000001</v>
      </c>
      <c r="V90" s="119">
        <f>ROUND(VLOOKUP($A90,'2021 REG'!$A$9:$V$477,22,FALSE)*(1+$I$2),5)</f>
        <v>26.245999999999999</v>
      </c>
      <c r="W90" s="69"/>
      <c r="X90" s="69">
        <f>(R90/Q90)-1</f>
        <v>0.04</v>
      </c>
      <c r="Y90" s="69">
        <f t="shared" ref="Y90:AB90" si="158">(S90/R90)-1</f>
        <v>4.0001000000000002E-2</v>
      </c>
      <c r="Z90" s="69">
        <f t="shared" si="158"/>
        <v>0.04</v>
      </c>
      <c r="AA90" s="69">
        <f t="shared" si="158"/>
        <v>0.04</v>
      </c>
      <c r="AB90" s="69">
        <f t="shared" si="158"/>
        <v>0.04</v>
      </c>
    </row>
    <row r="91" spans="1:28" s="2" customFormat="1" ht="13.5" customHeight="1" x14ac:dyDescent="0.2">
      <c r="A91" s="17"/>
      <c r="B91" s="90"/>
      <c r="C91" s="5"/>
      <c r="D91" s="106">
        <f t="shared" si="59"/>
        <v>43076</v>
      </c>
      <c r="E91" s="106">
        <f t="shared" si="156"/>
        <v>44870</v>
      </c>
      <c r="F91" s="106">
        <f t="shared" si="156"/>
        <v>46665</v>
      </c>
      <c r="G91" s="106">
        <f t="shared" si="156"/>
        <v>48532</v>
      </c>
      <c r="H91" s="106">
        <f t="shared" si="156"/>
        <v>50473</v>
      </c>
      <c r="I91" s="106">
        <f t="shared" si="156"/>
        <v>52492</v>
      </c>
      <c r="J91" s="106">
        <f>V91</f>
        <v>54592</v>
      </c>
      <c r="K91" s="69">
        <f>(E90/E87)-1</f>
        <v>2.4702999999999999E-2</v>
      </c>
      <c r="L91" s="69">
        <f>(F90/F87)-1</f>
        <v>2.5125999999999999E-2</v>
      </c>
      <c r="M91" s="69">
        <f t="shared" ref="M91:P91" si="159">(G90/G87)-1</f>
        <v>2.5044E-2</v>
      </c>
      <c r="N91" s="69">
        <f t="shared" si="159"/>
        <v>2.5349E-2</v>
      </c>
      <c r="O91" s="69">
        <f t="shared" si="159"/>
        <v>2.5183000000000001E-2</v>
      </c>
      <c r="P91" s="69">
        <f t="shared" si="159"/>
        <v>2.4989999999999998E-2</v>
      </c>
      <c r="Q91" s="70">
        <f t="shared" ref="Q91:U91" si="160">ROUND((Q90*2080),5)</f>
        <v>44870.3632</v>
      </c>
      <c r="R91" s="71">
        <f t="shared" si="160"/>
        <v>46665.174400000004</v>
      </c>
      <c r="S91" s="71">
        <f t="shared" si="160"/>
        <v>48531.807999999997</v>
      </c>
      <c r="T91" s="71">
        <f t="shared" si="160"/>
        <v>50473.092799999999</v>
      </c>
      <c r="U91" s="71">
        <f t="shared" si="160"/>
        <v>52492.023999999998</v>
      </c>
      <c r="V91" s="71">
        <f>ROUND((V90*2080),5)</f>
        <v>54591.68</v>
      </c>
      <c r="W91" s="69">
        <f>(Q90/Q87)-1</f>
        <v>2.4999E-2</v>
      </c>
      <c r="X91" s="69">
        <f>(R90/R87)-1</f>
        <v>2.5000000000000001E-2</v>
      </c>
      <c r="Y91" s="69">
        <f t="shared" ref="Y91:AB91" si="161">(S90/S87)-1</f>
        <v>2.4999E-2</v>
      </c>
      <c r="Z91" s="69">
        <f t="shared" si="161"/>
        <v>2.5000000000000001E-2</v>
      </c>
      <c r="AA91" s="69">
        <f t="shared" si="161"/>
        <v>2.5000000000000001E-2</v>
      </c>
      <c r="AB91" s="69">
        <f t="shared" si="161"/>
        <v>2.4999E-2</v>
      </c>
    </row>
    <row r="92" spans="1:28" s="2" customFormat="1" ht="13.5" customHeight="1" thickBot="1" x14ac:dyDescent="0.25">
      <c r="A92" s="21"/>
      <c r="B92" s="91"/>
      <c r="C92" s="8"/>
      <c r="D92" s="153"/>
      <c r="E92" s="107"/>
      <c r="F92" s="108"/>
      <c r="G92" s="108"/>
      <c r="H92" s="108"/>
      <c r="I92" s="108"/>
      <c r="J92" s="108"/>
      <c r="K92" s="72"/>
      <c r="L92" s="72"/>
      <c r="M92" s="72"/>
      <c r="N92" s="72"/>
      <c r="O92" s="72"/>
      <c r="P92" s="72"/>
      <c r="Q92" s="73"/>
      <c r="R92" s="74"/>
      <c r="S92" s="74"/>
      <c r="T92" s="74"/>
      <c r="U92" s="74"/>
      <c r="V92" s="74"/>
      <c r="W92" s="72"/>
      <c r="X92" s="72"/>
      <c r="Y92" s="72"/>
      <c r="Z92" s="72"/>
      <c r="AA92" s="72"/>
      <c r="AB92" s="72"/>
    </row>
    <row r="93" spans="1:28" s="2" customFormat="1" ht="13.5" customHeight="1" x14ac:dyDescent="0.2">
      <c r="A93" s="20">
        <v>29</v>
      </c>
      <c r="B93" s="89"/>
      <c r="C93" s="9"/>
      <c r="D93" s="105">
        <f t="shared" si="59"/>
        <v>21.23</v>
      </c>
      <c r="E93" s="105">
        <f t="shared" ref="E93:I94" si="162">Q93</f>
        <v>22.11</v>
      </c>
      <c r="F93" s="105">
        <f t="shared" si="162"/>
        <v>23</v>
      </c>
      <c r="G93" s="105">
        <f t="shared" si="162"/>
        <v>23.92</v>
      </c>
      <c r="H93" s="105">
        <f t="shared" si="162"/>
        <v>24.87</v>
      </c>
      <c r="I93" s="105">
        <f t="shared" si="162"/>
        <v>25.87</v>
      </c>
      <c r="J93" s="105">
        <f>V93</f>
        <v>26.9</v>
      </c>
      <c r="K93" s="69"/>
      <c r="L93" s="69">
        <f>(F93/E93)-1</f>
        <v>4.0252999999999997E-2</v>
      </c>
      <c r="M93" s="69">
        <f t="shared" ref="M93:P93" si="163">(G93/F93)-1</f>
        <v>0.04</v>
      </c>
      <c r="N93" s="69">
        <f t="shared" si="163"/>
        <v>3.9716000000000001E-2</v>
      </c>
      <c r="O93" s="69">
        <f t="shared" si="163"/>
        <v>4.0209000000000002E-2</v>
      </c>
      <c r="P93" s="69">
        <f t="shared" si="163"/>
        <v>3.9814000000000002E-2</v>
      </c>
      <c r="Q93" s="119">
        <f>ROUND(VLOOKUP($A93,'2021 REG'!$A$9:$V$477,17,FALSE)*(1+$I$2),5)</f>
        <v>22.111609999999999</v>
      </c>
      <c r="R93" s="119">
        <f>ROUND(VLOOKUP($A93,'2021 REG'!$A$9:$V$477,18,FALSE)*(1+$I$2),5)</f>
        <v>22.996079999999999</v>
      </c>
      <c r="S93" s="119">
        <f>ROUND(VLOOKUP($A93,'2021 REG'!$A$9:$V$477,19,FALSE)*(1+$I$2),5)</f>
        <v>23.91592</v>
      </c>
      <c r="T93" s="119">
        <f>ROUND(VLOOKUP($A93,'2021 REG'!$A$9:$V$477,20,FALSE)*(1+$I$2),5)</f>
        <v>24.87256</v>
      </c>
      <c r="U93" s="119">
        <f>ROUND(VLOOKUP($A93,'2021 REG'!$A$9:$V$477,21,FALSE)*(1+$I$2),5)</f>
        <v>25.867460000000001</v>
      </c>
      <c r="V93" s="119">
        <f>ROUND(VLOOKUP($A93,'2021 REG'!$A$9:$V$477,22,FALSE)*(1+$I$2),5)</f>
        <v>26.902159999999999</v>
      </c>
      <c r="W93" s="69"/>
      <c r="X93" s="69">
        <f>(R93/Q93)-1</f>
        <v>0.04</v>
      </c>
      <c r="Y93" s="69">
        <f t="shared" ref="Y93:AB93" si="164">(S93/R93)-1</f>
        <v>0.04</v>
      </c>
      <c r="Z93" s="69">
        <f t="shared" si="164"/>
        <v>0.04</v>
      </c>
      <c r="AA93" s="69">
        <f t="shared" si="164"/>
        <v>0.04</v>
      </c>
      <c r="AB93" s="69">
        <f t="shared" si="164"/>
        <v>0.04</v>
      </c>
    </row>
    <row r="94" spans="1:28" s="2" customFormat="1" ht="13.5" customHeight="1" x14ac:dyDescent="0.2">
      <c r="A94" s="17"/>
      <c r="B94" s="90"/>
      <c r="C94" s="5"/>
      <c r="D94" s="106">
        <f t="shared" si="59"/>
        <v>44152</v>
      </c>
      <c r="E94" s="106">
        <f t="shared" si="162"/>
        <v>45992</v>
      </c>
      <c r="F94" s="106">
        <f t="shared" si="162"/>
        <v>47832</v>
      </c>
      <c r="G94" s="106">
        <f t="shared" si="162"/>
        <v>49745</v>
      </c>
      <c r="H94" s="106">
        <f t="shared" si="162"/>
        <v>51735</v>
      </c>
      <c r="I94" s="106">
        <f t="shared" si="162"/>
        <v>53804</v>
      </c>
      <c r="J94" s="106">
        <f>V94</f>
        <v>55956</v>
      </c>
      <c r="K94" s="69">
        <f>(E93/E90)-1</f>
        <v>2.5035000000000002E-2</v>
      </c>
      <c r="L94" s="69">
        <f>(F93/F90)-1</f>
        <v>2.4955000000000001E-2</v>
      </c>
      <c r="M94" s="69">
        <f t="shared" ref="M94:P94" si="165">(G93/G90)-1</f>
        <v>2.5288999999999999E-2</v>
      </c>
      <c r="N94" s="69">
        <f t="shared" si="165"/>
        <v>2.4722000000000001E-2</v>
      </c>
      <c r="O94" s="69">
        <f t="shared" si="165"/>
        <v>2.496E-2</v>
      </c>
      <c r="P94" s="69">
        <f t="shared" si="165"/>
        <v>2.4761999999999999E-2</v>
      </c>
      <c r="Q94" s="70">
        <f t="shared" ref="Q94:U94" si="166">ROUND((Q93*2080),5)</f>
        <v>45992.148800000003</v>
      </c>
      <c r="R94" s="71">
        <f t="shared" si="166"/>
        <v>47831.846400000002</v>
      </c>
      <c r="S94" s="71">
        <f t="shared" si="166"/>
        <v>49745.113599999997</v>
      </c>
      <c r="T94" s="71">
        <f t="shared" si="166"/>
        <v>51734.924800000001</v>
      </c>
      <c r="U94" s="71">
        <f t="shared" si="166"/>
        <v>53804.316800000001</v>
      </c>
      <c r="V94" s="71">
        <f>ROUND((V93*2080),5)</f>
        <v>55956.4928</v>
      </c>
      <c r="W94" s="69">
        <f>(Q93/Q90)-1</f>
        <v>2.5000999999999999E-2</v>
      </c>
      <c r="X94" s="69">
        <f>(R93/R90)-1</f>
        <v>2.5000999999999999E-2</v>
      </c>
      <c r="Y94" s="69">
        <f t="shared" ref="Y94:AB94" si="167">(S93/S90)-1</f>
        <v>2.5000000000000001E-2</v>
      </c>
      <c r="Z94" s="69">
        <f t="shared" si="167"/>
        <v>2.5000000000000001E-2</v>
      </c>
      <c r="AA94" s="69">
        <f t="shared" si="167"/>
        <v>2.5000000000000001E-2</v>
      </c>
      <c r="AB94" s="69">
        <f t="shared" si="167"/>
        <v>2.5000000000000001E-2</v>
      </c>
    </row>
    <row r="95" spans="1:28" s="2" customFormat="1" ht="13.5" customHeight="1" thickBot="1" x14ac:dyDescent="0.25">
      <c r="A95" s="21"/>
      <c r="B95" s="91"/>
      <c r="C95" s="8"/>
      <c r="D95" s="153"/>
      <c r="E95" s="107"/>
      <c r="F95" s="108"/>
      <c r="G95" s="108"/>
      <c r="H95" s="108"/>
      <c r="I95" s="108"/>
      <c r="J95" s="108"/>
      <c r="K95" s="72"/>
      <c r="L95" s="72"/>
      <c r="M95" s="72"/>
      <c r="N95" s="72"/>
      <c r="O95" s="72"/>
      <c r="P95" s="72"/>
      <c r="Q95" s="73"/>
      <c r="R95" s="74"/>
      <c r="S95" s="74"/>
      <c r="T95" s="74"/>
      <c r="U95" s="74"/>
      <c r="V95" s="74"/>
      <c r="W95" s="72"/>
      <c r="X95" s="72"/>
      <c r="Y95" s="72"/>
      <c r="Z95" s="72"/>
      <c r="AA95" s="72"/>
      <c r="AB95" s="72"/>
    </row>
    <row r="96" spans="1:28" s="2" customFormat="1" ht="13.5" customHeight="1" x14ac:dyDescent="0.2">
      <c r="A96" s="20">
        <v>30</v>
      </c>
      <c r="B96" s="89"/>
      <c r="C96" s="9"/>
      <c r="D96" s="105">
        <f t="shared" si="59"/>
        <v>21.76</v>
      </c>
      <c r="E96" s="105">
        <f t="shared" ref="E96:I97" si="168">Q96</f>
        <v>22.66</v>
      </c>
      <c r="F96" s="105">
        <f t="shared" si="168"/>
        <v>23.57</v>
      </c>
      <c r="G96" s="105">
        <f t="shared" si="168"/>
        <v>24.51</v>
      </c>
      <c r="H96" s="105">
        <f t="shared" si="168"/>
        <v>25.49</v>
      </c>
      <c r="I96" s="105">
        <f t="shared" si="168"/>
        <v>26.51</v>
      </c>
      <c r="J96" s="105">
        <f>V96</f>
        <v>27.57</v>
      </c>
      <c r="K96" s="69"/>
      <c r="L96" s="69">
        <f>(F96/E96)-1</f>
        <v>4.0159E-2</v>
      </c>
      <c r="M96" s="69">
        <f t="shared" ref="M96:P96" si="169">(G96/F96)-1</f>
        <v>3.9881E-2</v>
      </c>
      <c r="N96" s="69">
        <f t="shared" si="169"/>
        <v>3.9983999999999999E-2</v>
      </c>
      <c r="O96" s="69">
        <f t="shared" si="169"/>
        <v>4.0016000000000003E-2</v>
      </c>
      <c r="P96" s="69">
        <f t="shared" si="169"/>
        <v>3.9985E-2</v>
      </c>
      <c r="Q96" s="119">
        <f>ROUND(VLOOKUP($A96,'2021 REG'!$A$9:$V$477,17,FALSE)*(1+$I$2),5)</f>
        <v>22.66441</v>
      </c>
      <c r="R96" s="119">
        <f>ROUND(VLOOKUP($A96,'2021 REG'!$A$9:$V$477,18,FALSE)*(1+$I$2),5)</f>
        <v>23.570969999999999</v>
      </c>
      <c r="S96" s="119">
        <f>ROUND(VLOOKUP($A96,'2021 REG'!$A$9:$V$477,19,FALSE)*(1+$I$2),5)</f>
        <v>24.513819999999999</v>
      </c>
      <c r="T96" s="119">
        <f>ROUND(VLOOKUP($A96,'2021 REG'!$A$9:$V$477,20,FALSE)*(1+$I$2),5)</f>
        <v>25.49437</v>
      </c>
      <c r="U96" s="119">
        <f>ROUND(VLOOKUP($A96,'2021 REG'!$A$9:$V$477,21,FALSE)*(1+$I$2),5)</f>
        <v>26.514130000000002</v>
      </c>
      <c r="V96" s="119">
        <f>ROUND(VLOOKUP($A96,'2021 REG'!$A$9:$V$477,22,FALSE)*(1+$I$2),5)</f>
        <v>27.57471</v>
      </c>
      <c r="W96" s="69"/>
      <c r="X96" s="69">
        <f>(R96/Q96)-1</f>
        <v>3.9999E-2</v>
      </c>
      <c r="Y96" s="69">
        <f t="shared" ref="Y96:AB96" si="170">(S96/R96)-1</f>
        <v>0.04</v>
      </c>
      <c r="Z96" s="69">
        <f t="shared" si="170"/>
        <v>0.04</v>
      </c>
      <c r="AA96" s="69">
        <f t="shared" si="170"/>
        <v>3.9999E-2</v>
      </c>
      <c r="AB96" s="69">
        <f t="shared" si="170"/>
        <v>4.0001000000000002E-2</v>
      </c>
    </row>
    <row r="97" spans="1:28" s="2" customFormat="1" ht="13.5" customHeight="1" x14ac:dyDescent="0.2">
      <c r="A97" s="17"/>
      <c r="B97" s="90"/>
      <c r="C97" s="5"/>
      <c r="D97" s="106">
        <f t="shared" si="59"/>
        <v>45256</v>
      </c>
      <c r="E97" s="106">
        <f t="shared" si="168"/>
        <v>47142</v>
      </c>
      <c r="F97" s="106">
        <f t="shared" si="168"/>
        <v>49028</v>
      </c>
      <c r="G97" s="106">
        <f t="shared" si="168"/>
        <v>50989</v>
      </c>
      <c r="H97" s="106">
        <f t="shared" si="168"/>
        <v>53028</v>
      </c>
      <c r="I97" s="106">
        <f t="shared" si="168"/>
        <v>55149</v>
      </c>
      <c r="J97" s="106">
        <f>V97</f>
        <v>57355</v>
      </c>
      <c r="K97" s="69">
        <f>(E96/E93)-1</f>
        <v>2.4875999999999999E-2</v>
      </c>
      <c r="L97" s="69">
        <f>(F96/F93)-1</f>
        <v>2.4782999999999999E-2</v>
      </c>
      <c r="M97" s="69">
        <f t="shared" ref="M97:P97" si="171">(G96/G93)-1</f>
        <v>2.4666E-2</v>
      </c>
      <c r="N97" s="69">
        <f t="shared" si="171"/>
        <v>2.4930000000000001E-2</v>
      </c>
      <c r="O97" s="69">
        <f t="shared" si="171"/>
        <v>2.4739000000000001E-2</v>
      </c>
      <c r="P97" s="69">
        <f t="shared" si="171"/>
        <v>2.4906999999999999E-2</v>
      </c>
      <c r="Q97" s="70">
        <f t="shared" ref="Q97:U97" si="172">ROUND((Q96*2080),5)</f>
        <v>47141.972800000003</v>
      </c>
      <c r="R97" s="71">
        <f t="shared" si="172"/>
        <v>49027.617599999998</v>
      </c>
      <c r="S97" s="71">
        <f t="shared" si="172"/>
        <v>50988.745600000002</v>
      </c>
      <c r="T97" s="71">
        <f t="shared" si="172"/>
        <v>53028.289599999996</v>
      </c>
      <c r="U97" s="71">
        <f t="shared" si="172"/>
        <v>55149.390399999997</v>
      </c>
      <c r="V97" s="71">
        <f>ROUND((V96*2080),5)</f>
        <v>57355.396800000002</v>
      </c>
      <c r="W97" s="69">
        <f>(Q96/Q93)-1</f>
        <v>2.5000000000000001E-2</v>
      </c>
      <c r="X97" s="69">
        <f>(R96/R93)-1</f>
        <v>2.4999E-2</v>
      </c>
      <c r="Y97" s="69">
        <f t="shared" ref="Y97:AB97" si="173">(S96/S93)-1</f>
        <v>2.5000000000000001E-2</v>
      </c>
      <c r="Z97" s="69">
        <f t="shared" si="173"/>
        <v>2.5000000000000001E-2</v>
      </c>
      <c r="AA97" s="69">
        <f t="shared" si="173"/>
        <v>2.4999E-2</v>
      </c>
      <c r="AB97" s="69">
        <f t="shared" si="173"/>
        <v>2.5000000000000001E-2</v>
      </c>
    </row>
    <row r="98" spans="1:28" s="2" customFormat="1" ht="13.5" customHeight="1" thickBot="1" x14ac:dyDescent="0.25">
      <c r="A98" s="21"/>
      <c r="B98" s="91"/>
      <c r="C98" s="8"/>
      <c r="D98" s="153"/>
      <c r="E98" s="107"/>
      <c r="F98" s="108"/>
      <c r="G98" s="108"/>
      <c r="H98" s="108"/>
      <c r="I98" s="108"/>
      <c r="J98" s="108"/>
      <c r="K98" s="72"/>
      <c r="L98" s="72"/>
      <c r="M98" s="72"/>
      <c r="N98" s="72"/>
      <c r="O98" s="72"/>
      <c r="P98" s="72"/>
      <c r="Q98" s="73"/>
      <c r="R98" s="74"/>
      <c r="S98" s="74"/>
      <c r="T98" s="74"/>
      <c r="U98" s="74"/>
      <c r="V98" s="74"/>
      <c r="W98" s="72"/>
      <c r="X98" s="72"/>
      <c r="Y98" s="72"/>
      <c r="Z98" s="72"/>
      <c r="AA98" s="72"/>
      <c r="AB98" s="72"/>
    </row>
    <row r="99" spans="1:28" s="2" customFormat="1" ht="13.5" customHeight="1" x14ac:dyDescent="0.2">
      <c r="A99" s="20">
        <v>31</v>
      </c>
      <c r="B99" s="175"/>
      <c r="C99" s="176"/>
      <c r="D99" s="105">
        <f t="shared" si="59"/>
        <v>22.3</v>
      </c>
      <c r="E99" s="105">
        <f t="shared" ref="E99:I100" si="174">Q99</f>
        <v>23.23</v>
      </c>
      <c r="F99" s="105">
        <f t="shared" si="174"/>
        <v>24.16</v>
      </c>
      <c r="G99" s="105">
        <f t="shared" si="174"/>
        <v>25.13</v>
      </c>
      <c r="H99" s="105">
        <f t="shared" si="174"/>
        <v>26.13</v>
      </c>
      <c r="I99" s="105">
        <f t="shared" si="174"/>
        <v>27.18</v>
      </c>
      <c r="J99" s="105">
        <f>V99</f>
        <v>28.26</v>
      </c>
      <c r="K99" s="69"/>
      <c r="L99" s="69">
        <f>(F99/E99)-1</f>
        <v>4.0034E-2</v>
      </c>
      <c r="M99" s="69">
        <f t="shared" ref="M99:P99" si="175">(G99/F99)-1</f>
        <v>4.0148999999999997E-2</v>
      </c>
      <c r="N99" s="69">
        <f t="shared" si="175"/>
        <v>3.9793000000000002E-2</v>
      </c>
      <c r="O99" s="69">
        <f t="shared" si="175"/>
        <v>4.0183999999999997E-2</v>
      </c>
      <c r="P99" s="69">
        <f t="shared" si="175"/>
        <v>3.9734999999999999E-2</v>
      </c>
      <c r="Q99" s="119">
        <f>ROUND(VLOOKUP($A99,'2021 REG'!$A$9:$V$477,17,FALSE)*(1+$I$2),5)</f>
        <v>23.231010000000001</v>
      </c>
      <c r="R99" s="119">
        <f>ROUND(VLOOKUP($A99,'2021 REG'!$A$9:$V$477,18,FALSE)*(1+$I$2),5)</f>
        <v>24.160250000000001</v>
      </c>
      <c r="S99" s="119">
        <f>ROUND(VLOOKUP($A99,'2021 REG'!$A$9:$V$477,19,FALSE)*(1+$I$2),5)</f>
        <v>25.126650000000001</v>
      </c>
      <c r="T99" s="119">
        <f>ROUND(VLOOKUP($A99,'2021 REG'!$A$9:$V$477,20,FALSE)*(1+$I$2),5)</f>
        <v>26.131740000000001</v>
      </c>
      <c r="U99" s="119">
        <f>ROUND(VLOOKUP($A99,'2021 REG'!$A$9:$V$477,21,FALSE)*(1+$I$2),5)</f>
        <v>27.177</v>
      </c>
      <c r="V99" s="119">
        <f>ROUND(VLOOKUP($A99,'2021 REG'!$A$9:$V$477,22,FALSE)*(1+$I$2),5)</f>
        <v>28.26408</v>
      </c>
      <c r="W99" s="69"/>
      <c r="X99" s="69">
        <f>(R99/Q99)-1</f>
        <v>0.04</v>
      </c>
      <c r="Y99" s="69">
        <f t="shared" ref="Y99:AB99" si="176">(S99/R99)-1</f>
        <v>0.04</v>
      </c>
      <c r="Z99" s="69">
        <f t="shared" si="176"/>
        <v>4.0001000000000002E-2</v>
      </c>
      <c r="AA99" s="69">
        <f t="shared" si="176"/>
        <v>0.04</v>
      </c>
      <c r="AB99" s="69">
        <f t="shared" si="176"/>
        <v>0.04</v>
      </c>
    </row>
    <row r="100" spans="1:28" s="2" customFormat="1" ht="13.5" customHeight="1" x14ac:dyDescent="0.2">
      <c r="A100" s="17"/>
      <c r="B100" s="90"/>
      <c r="C100" s="3"/>
      <c r="D100" s="106">
        <f t="shared" si="59"/>
        <v>46388</v>
      </c>
      <c r="E100" s="106">
        <f t="shared" si="174"/>
        <v>48321</v>
      </c>
      <c r="F100" s="106">
        <f t="shared" si="174"/>
        <v>50253</v>
      </c>
      <c r="G100" s="106">
        <f t="shared" si="174"/>
        <v>52263</v>
      </c>
      <c r="H100" s="106">
        <f t="shared" si="174"/>
        <v>54354</v>
      </c>
      <c r="I100" s="106">
        <f t="shared" si="174"/>
        <v>56528</v>
      </c>
      <c r="J100" s="106">
        <f>V100</f>
        <v>58789</v>
      </c>
      <c r="K100" s="69">
        <f>(E99/E96)-1</f>
        <v>2.5153999999999999E-2</v>
      </c>
      <c r="L100" s="69">
        <f>(F99/F96)-1</f>
        <v>2.5031999999999999E-2</v>
      </c>
      <c r="M100" s="69">
        <f t="shared" ref="M100:P100" si="177">(G99/G96)-1</f>
        <v>2.5295999999999999E-2</v>
      </c>
      <c r="N100" s="69">
        <f t="shared" si="177"/>
        <v>2.5107999999999998E-2</v>
      </c>
      <c r="O100" s="69">
        <f t="shared" si="177"/>
        <v>2.5273E-2</v>
      </c>
      <c r="P100" s="69">
        <f t="shared" si="177"/>
        <v>2.5027000000000001E-2</v>
      </c>
      <c r="Q100" s="70">
        <f t="shared" ref="Q100:U100" si="178">ROUND((Q99*2080),5)</f>
        <v>48320.500800000002</v>
      </c>
      <c r="R100" s="71">
        <f t="shared" si="178"/>
        <v>50253.32</v>
      </c>
      <c r="S100" s="71">
        <f t="shared" si="178"/>
        <v>52263.432000000001</v>
      </c>
      <c r="T100" s="71">
        <f t="shared" si="178"/>
        <v>54354.019200000002</v>
      </c>
      <c r="U100" s="71">
        <f t="shared" si="178"/>
        <v>56528.160000000003</v>
      </c>
      <c r="V100" s="71">
        <f>ROUND((V99*2080),5)</f>
        <v>58789.286399999997</v>
      </c>
      <c r="W100" s="69">
        <f>(Q99/Q96)-1</f>
        <v>2.5000000000000001E-2</v>
      </c>
      <c r="X100" s="69">
        <f>(R99/R96)-1</f>
        <v>2.5000000000000001E-2</v>
      </c>
      <c r="Y100" s="69">
        <f t="shared" ref="Y100:AB100" si="179">(S99/S96)-1</f>
        <v>2.4999E-2</v>
      </c>
      <c r="Z100" s="69">
        <f t="shared" si="179"/>
        <v>2.5000000000000001E-2</v>
      </c>
      <c r="AA100" s="69">
        <f t="shared" si="179"/>
        <v>2.5000999999999999E-2</v>
      </c>
      <c r="AB100" s="69">
        <f t="shared" si="179"/>
        <v>2.5000000000000001E-2</v>
      </c>
    </row>
    <row r="101" spans="1:28" s="2" customFormat="1" ht="13.5" customHeight="1" x14ac:dyDescent="0.2">
      <c r="A101" s="17"/>
      <c r="B101" s="90"/>
      <c r="C101" s="3"/>
      <c r="D101" s="154"/>
      <c r="E101" s="109"/>
      <c r="F101" s="110"/>
      <c r="G101" s="110"/>
      <c r="H101" s="110"/>
      <c r="I101" s="110"/>
      <c r="J101" s="110"/>
      <c r="K101" s="76"/>
      <c r="L101" s="76"/>
      <c r="M101" s="76"/>
      <c r="N101" s="76"/>
      <c r="O101" s="76"/>
      <c r="P101" s="76"/>
      <c r="Q101" s="77"/>
      <c r="R101" s="78"/>
      <c r="S101" s="78"/>
      <c r="T101" s="78"/>
      <c r="U101" s="78"/>
      <c r="V101" s="78"/>
      <c r="W101" s="76"/>
      <c r="X101" s="76"/>
      <c r="Y101" s="76"/>
      <c r="Z101" s="76"/>
      <c r="AA101" s="76"/>
      <c r="AB101" s="76"/>
    </row>
    <row r="102" spans="1:28" s="2" customFormat="1" ht="13.5" customHeight="1" thickBot="1" x14ac:dyDescent="0.25">
      <c r="A102" s="21"/>
      <c r="B102" s="91"/>
      <c r="C102" s="8"/>
      <c r="D102" s="153"/>
      <c r="E102" s="107"/>
      <c r="F102" s="108"/>
      <c r="G102" s="108"/>
      <c r="H102" s="108"/>
      <c r="I102" s="108"/>
      <c r="J102" s="108"/>
      <c r="K102" s="72"/>
      <c r="L102" s="72"/>
      <c r="M102" s="72"/>
      <c r="N102" s="72"/>
      <c r="O102" s="72"/>
      <c r="P102" s="72"/>
      <c r="Q102" s="73"/>
      <c r="R102" s="74"/>
      <c r="S102" s="74"/>
      <c r="T102" s="74"/>
      <c r="U102" s="74"/>
      <c r="V102" s="74"/>
      <c r="W102" s="72"/>
      <c r="X102" s="72"/>
      <c r="Y102" s="72"/>
      <c r="Z102" s="72"/>
      <c r="AA102" s="72"/>
      <c r="AB102" s="72"/>
    </row>
    <row r="103" spans="1:28" s="2" customFormat="1" ht="13.5" customHeight="1" x14ac:dyDescent="0.2">
      <c r="A103" s="20">
        <v>32</v>
      </c>
      <c r="B103" s="89"/>
      <c r="C103" s="9"/>
      <c r="D103" s="105">
        <f t="shared" ref="D103:D104" si="180">+Q103*96%</f>
        <v>22.86</v>
      </c>
      <c r="E103" s="105">
        <f t="shared" ref="E103:I104" si="181">Q103</f>
        <v>23.81</v>
      </c>
      <c r="F103" s="105">
        <f t="shared" si="181"/>
        <v>24.76</v>
      </c>
      <c r="G103" s="105">
        <f t="shared" si="181"/>
        <v>25.75</v>
      </c>
      <c r="H103" s="105">
        <f t="shared" si="181"/>
        <v>26.79</v>
      </c>
      <c r="I103" s="105">
        <f t="shared" si="181"/>
        <v>27.86</v>
      </c>
      <c r="J103" s="105">
        <f>V103</f>
        <v>28.97</v>
      </c>
      <c r="K103" s="69"/>
      <c r="L103" s="69">
        <f>(F103/E103)-1</f>
        <v>3.9898999999999997E-2</v>
      </c>
      <c r="M103" s="69">
        <f t="shared" ref="M103:P103" si="182">(G103/F103)-1</f>
        <v>3.9983999999999999E-2</v>
      </c>
      <c r="N103" s="69">
        <f t="shared" si="182"/>
        <v>4.0388E-2</v>
      </c>
      <c r="O103" s="69">
        <f t="shared" si="182"/>
        <v>3.9940000000000003E-2</v>
      </c>
      <c r="P103" s="69">
        <f t="shared" si="182"/>
        <v>3.9842000000000002E-2</v>
      </c>
      <c r="Q103" s="119">
        <f>ROUND(VLOOKUP($A103,'2021 REG'!$A$9:$V$477,17,FALSE)*(1+$I$2),5)</f>
        <v>23.811800000000002</v>
      </c>
      <c r="R103" s="119">
        <f>ROUND(VLOOKUP($A103,'2021 REG'!$A$9:$V$477,18,FALSE)*(1+$I$2),5)</f>
        <v>24.76427</v>
      </c>
      <c r="S103" s="119">
        <f>ROUND(VLOOKUP($A103,'2021 REG'!$A$9:$V$477,19,FALSE)*(1+$I$2),5)</f>
        <v>25.754840000000002</v>
      </c>
      <c r="T103" s="119">
        <f>ROUND(VLOOKUP($A103,'2021 REG'!$A$9:$V$477,20,FALSE)*(1+$I$2),5)</f>
        <v>26.785019999999999</v>
      </c>
      <c r="U103" s="119">
        <f>ROUND(VLOOKUP($A103,'2021 REG'!$A$9:$V$477,21,FALSE)*(1+$I$2),5)</f>
        <v>27.85641</v>
      </c>
      <c r="V103" s="119">
        <f>ROUND(VLOOKUP($A103,'2021 REG'!$A$9:$V$477,22,FALSE)*(1+$I$2),5)</f>
        <v>28.970690000000001</v>
      </c>
      <c r="W103" s="69"/>
      <c r="X103" s="69">
        <f>(R103/Q103)-1</f>
        <v>0.04</v>
      </c>
      <c r="Y103" s="69">
        <f t="shared" ref="Y103:AB103" si="183">(S103/R103)-1</f>
        <v>0.04</v>
      </c>
      <c r="Z103" s="69">
        <f t="shared" si="183"/>
        <v>3.9999E-2</v>
      </c>
      <c r="AA103" s="69">
        <f t="shared" si="183"/>
        <v>0.04</v>
      </c>
      <c r="AB103" s="69">
        <f t="shared" si="183"/>
        <v>4.0001000000000002E-2</v>
      </c>
    </row>
    <row r="104" spans="1:28" s="2" customFormat="1" ht="13.5" customHeight="1" x14ac:dyDescent="0.2">
      <c r="A104" s="17"/>
      <c r="B104" s="90"/>
      <c r="C104" s="5"/>
      <c r="D104" s="106">
        <f t="shared" si="180"/>
        <v>47547</v>
      </c>
      <c r="E104" s="106">
        <f t="shared" si="181"/>
        <v>49529</v>
      </c>
      <c r="F104" s="106">
        <f t="shared" si="181"/>
        <v>51510</v>
      </c>
      <c r="G104" s="106">
        <f t="shared" si="181"/>
        <v>53570</v>
      </c>
      <c r="H104" s="106">
        <f t="shared" si="181"/>
        <v>55713</v>
      </c>
      <c r="I104" s="106">
        <f t="shared" si="181"/>
        <v>57941</v>
      </c>
      <c r="J104" s="106">
        <f>V104</f>
        <v>60259</v>
      </c>
      <c r="K104" s="69">
        <f>(E103/E99)-1</f>
        <v>2.4968000000000001E-2</v>
      </c>
      <c r="L104" s="69">
        <f>(F103/F99)-1</f>
        <v>2.4833999999999998E-2</v>
      </c>
      <c r="M104" s="69">
        <f t="shared" ref="M104:P104" si="184">(G103/G99)-1</f>
        <v>2.4671999999999999E-2</v>
      </c>
      <c r="N104" s="69">
        <f t="shared" si="184"/>
        <v>2.5257999999999999E-2</v>
      </c>
      <c r="O104" s="69">
        <f t="shared" si="184"/>
        <v>2.5017999999999999E-2</v>
      </c>
      <c r="P104" s="69">
        <f t="shared" si="184"/>
        <v>2.5124E-2</v>
      </c>
      <c r="Q104" s="70">
        <f t="shared" ref="Q104:U104" si="185">ROUND((Q103*2080),5)</f>
        <v>49528.544000000002</v>
      </c>
      <c r="R104" s="71">
        <f t="shared" si="185"/>
        <v>51509.681600000004</v>
      </c>
      <c r="S104" s="71">
        <f t="shared" si="185"/>
        <v>53570.067199999998</v>
      </c>
      <c r="T104" s="71">
        <f t="shared" si="185"/>
        <v>55712.8416</v>
      </c>
      <c r="U104" s="71">
        <f t="shared" si="185"/>
        <v>57941.332799999996</v>
      </c>
      <c r="V104" s="71">
        <f>ROUND((V103*2080),5)</f>
        <v>60259.035199999998</v>
      </c>
      <c r="W104" s="69">
        <f>(Q103/Q99)-1</f>
        <v>2.5000999999999999E-2</v>
      </c>
      <c r="X104" s="69">
        <f>(R103/R99)-1</f>
        <v>2.5000999999999999E-2</v>
      </c>
      <c r="Y104" s="69">
        <f t="shared" ref="Y104:AB104" si="186">(S103/S99)-1</f>
        <v>2.5000999999999999E-2</v>
      </c>
      <c r="Z104" s="69">
        <f t="shared" si="186"/>
        <v>2.4999E-2</v>
      </c>
      <c r="AA104" s="69">
        <f t="shared" si="186"/>
        <v>2.4999E-2</v>
      </c>
      <c r="AB104" s="69">
        <f t="shared" si="186"/>
        <v>2.5000000000000001E-2</v>
      </c>
    </row>
    <row r="105" spans="1:28" s="2" customFormat="1" ht="13.5" customHeight="1" thickBot="1" x14ac:dyDescent="0.25">
      <c r="A105" s="21"/>
      <c r="B105" s="91"/>
      <c r="C105" s="8"/>
      <c r="D105" s="153"/>
      <c r="E105" s="107"/>
      <c r="F105" s="108"/>
      <c r="G105" s="108"/>
      <c r="H105" s="108"/>
      <c r="I105" s="108"/>
      <c r="J105" s="108"/>
      <c r="K105" s="72"/>
      <c r="L105" s="72"/>
      <c r="M105" s="72"/>
      <c r="N105" s="72"/>
      <c r="O105" s="72"/>
      <c r="P105" s="72"/>
      <c r="Q105" s="73"/>
      <c r="R105" s="74"/>
      <c r="S105" s="74"/>
      <c r="T105" s="74"/>
      <c r="U105" s="74"/>
      <c r="V105" s="74"/>
      <c r="W105" s="72"/>
      <c r="X105" s="72"/>
      <c r="Y105" s="72"/>
      <c r="Z105" s="72"/>
      <c r="AA105" s="72"/>
      <c r="AB105" s="72"/>
    </row>
    <row r="106" spans="1:28" s="2" customFormat="1" ht="13.5" customHeight="1" x14ac:dyDescent="0.2">
      <c r="A106" s="20">
        <v>33</v>
      </c>
      <c r="B106" s="89"/>
      <c r="D106" s="105">
        <f t="shared" ref="D106:D107" si="187">+Q106*96%</f>
        <v>23.43</v>
      </c>
      <c r="E106" s="105">
        <f t="shared" ref="E106:I107" si="188">Q106</f>
        <v>24.41</v>
      </c>
      <c r="F106" s="105">
        <f t="shared" si="188"/>
        <v>25.38</v>
      </c>
      <c r="G106" s="105">
        <f t="shared" si="188"/>
        <v>26.4</v>
      </c>
      <c r="H106" s="105">
        <f t="shared" si="188"/>
        <v>27.45</v>
      </c>
      <c r="I106" s="105">
        <f t="shared" si="188"/>
        <v>28.55</v>
      </c>
      <c r="J106" s="105">
        <f>V106</f>
        <v>29.69</v>
      </c>
      <c r="K106" s="69"/>
      <c r="L106" s="69">
        <f>(F106/E106)-1</f>
        <v>3.9738000000000002E-2</v>
      </c>
      <c r="M106" s="69">
        <f t="shared" ref="M106:P106" si="189">(G106/F106)-1</f>
        <v>4.0189000000000002E-2</v>
      </c>
      <c r="N106" s="69">
        <f t="shared" si="189"/>
        <v>3.9773000000000003E-2</v>
      </c>
      <c r="O106" s="69">
        <f t="shared" si="189"/>
        <v>4.0072999999999998E-2</v>
      </c>
      <c r="P106" s="69">
        <f t="shared" si="189"/>
        <v>3.993E-2</v>
      </c>
      <c r="Q106" s="119">
        <f>ROUND(VLOOKUP($A106,'2021 REG'!$A$9:$V$477,17,FALSE)*(1+$I$2),5)</f>
        <v>24.407070000000001</v>
      </c>
      <c r="R106" s="119">
        <f>ROUND(VLOOKUP($A106,'2021 REG'!$A$9:$V$477,18,FALSE)*(1+$I$2),5)</f>
        <v>25.38336</v>
      </c>
      <c r="S106" s="119">
        <f>ROUND(VLOOKUP($A106,'2021 REG'!$A$9:$V$477,19,FALSE)*(1+$I$2),5)</f>
        <v>26.398700000000002</v>
      </c>
      <c r="T106" s="119">
        <f>ROUND(VLOOKUP($A106,'2021 REG'!$A$9:$V$477,20,FALSE)*(1+$I$2),5)</f>
        <v>27.454650000000001</v>
      </c>
      <c r="U106" s="119">
        <f>ROUND(VLOOKUP($A106,'2021 REG'!$A$9:$V$477,21,FALSE)*(1+$I$2),5)</f>
        <v>28.55283</v>
      </c>
      <c r="V106" s="119">
        <f>ROUND(VLOOKUP($A106,'2021 REG'!$A$9:$V$477,22,FALSE)*(1+$I$2),5)</f>
        <v>29.694959999999998</v>
      </c>
      <c r="W106" s="69"/>
      <c r="X106" s="69">
        <f>(R106/Q106)-1</f>
        <v>0.04</v>
      </c>
      <c r="Y106" s="69">
        <f t="shared" ref="Y106:AB106" si="190">(S106/R106)-1</f>
        <v>0.04</v>
      </c>
      <c r="Z106" s="69">
        <f t="shared" si="190"/>
        <v>0.04</v>
      </c>
      <c r="AA106" s="69">
        <f t="shared" si="190"/>
        <v>0.04</v>
      </c>
      <c r="AB106" s="69">
        <f t="shared" si="190"/>
        <v>4.0001000000000002E-2</v>
      </c>
    </row>
    <row r="107" spans="1:28" s="2" customFormat="1" ht="13.5" customHeight="1" x14ac:dyDescent="0.2">
      <c r="A107" s="17"/>
      <c r="B107" s="90"/>
      <c r="C107" s="5"/>
      <c r="D107" s="106">
        <f t="shared" si="187"/>
        <v>48736</v>
      </c>
      <c r="E107" s="106">
        <f t="shared" si="188"/>
        <v>50767</v>
      </c>
      <c r="F107" s="106">
        <f t="shared" si="188"/>
        <v>52797</v>
      </c>
      <c r="G107" s="106">
        <f t="shared" si="188"/>
        <v>54909</v>
      </c>
      <c r="H107" s="106">
        <f t="shared" si="188"/>
        <v>57106</v>
      </c>
      <c r="I107" s="106">
        <f t="shared" si="188"/>
        <v>59390</v>
      </c>
      <c r="J107" s="106">
        <f>V107</f>
        <v>61766</v>
      </c>
      <c r="K107" s="69">
        <f>(E106/E103)-1</f>
        <v>2.5198999999999999E-2</v>
      </c>
      <c r="L107" s="69">
        <f>(F106/F103)-1</f>
        <v>2.504E-2</v>
      </c>
      <c r="M107" s="69">
        <f t="shared" ref="M107:P107" si="191">(G106/G103)-1</f>
        <v>2.5243000000000002E-2</v>
      </c>
      <c r="N107" s="69">
        <f t="shared" si="191"/>
        <v>2.4636000000000002E-2</v>
      </c>
      <c r="O107" s="69">
        <f t="shared" si="191"/>
        <v>2.4767000000000001E-2</v>
      </c>
      <c r="P107" s="69">
        <f t="shared" si="191"/>
        <v>2.4853E-2</v>
      </c>
      <c r="Q107" s="70">
        <f t="shared" ref="Q107:U107" si="192">ROUND((Q106*2080),5)</f>
        <v>50766.705600000001</v>
      </c>
      <c r="R107" s="71">
        <f t="shared" si="192"/>
        <v>52797.388800000001</v>
      </c>
      <c r="S107" s="71">
        <f t="shared" si="192"/>
        <v>54909.296000000002</v>
      </c>
      <c r="T107" s="71">
        <f t="shared" si="192"/>
        <v>57105.671999999999</v>
      </c>
      <c r="U107" s="71">
        <f t="shared" si="192"/>
        <v>59389.886400000003</v>
      </c>
      <c r="V107" s="71">
        <f>ROUND((V106*2080),5)</f>
        <v>61765.516799999998</v>
      </c>
      <c r="W107" s="69">
        <f>(Q106/Q103)-1</f>
        <v>2.4999E-2</v>
      </c>
      <c r="X107" s="69">
        <f>(R106/R103)-1</f>
        <v>2.4999E-2</v>
      </c>
      <c r="Y107" s="69">
        <f t="shared" ref="Y107:AB107" si="193">(S106/S103)-1</f>
        <v>2.5000000000000001E-2</v>
      </c>
      <c r="Z107" s="69">
        <f t="shared" si="193"/>
        <v>2.5000000000000001E-2</v>
      </c>
      <c r="AA107" s="69">
        <f t="shared" si="193"/>
        <v>2.5000000000000001E-2</v>
      </c>
      <c r="AB107" s="69">
        <f t="shared" si="193"/>
        <v>2.5000000000000001E-2</v>
      </c>
    </row>
    <row r="108" spans="1:28" s="2" customFormat="1" ht="13.5" customHeight="1" thickBot="1" x14ac:dyDescent="0.25">
      <c r="A108" s="21"/>
      <c r="B108" s="91"/>
      <c r="C108" s="8"/>
      <c r="D108" s="153"/>
      <c r="E108" s="107"/>
      <c r="F108" s="108"/>
      <c r="G108" s="108"/>
      <c r="H108" s="108"/>
      <c r="I108" s="108"/>
      <c r="J108" s="108"/>
      <c r="K108" s="72"/>
      <c r="L108" s="72"/>
      <c r="M108" s="72"/>
      <c r="N108" s="72"/>
      <c r="O108" s="72"/>
      <c r="P108" s="72"/>
      <c r="Q108" s="73"/>
      <c r="R108" s="74"/>
      <c r="S108" s="74"/>
      <c r="T108" s="74"/>
      <c r="U108" s="74"/>
      <c r="V108" s="74"/>
      <c r="W108" s="72"/>
      <c r="X108" s="72"/>
      <c r="Y108" s="72"/>
      <c r="Z108" s="72"/>
      <c r="AA108" s="72"/>
      <c r="AB108" s="72"/>
    </row>
    <row r="109" spans="1:28" s="2" customFormat="1" ht="13.5" customHeight="1" x14ac:dyDescent="0.2">
      <c r="A109" s="20">
        <v>34</v>
      </c>
      <c r="B109" s="92" t="s">
        <v>14</v>
      </c>
      <c r="C109" s="9" t="s">
        <v>63</v>
      </c>
      <c r="D109" s="105">
        <f t="shared" ref="D109:D110" si="194">+Q109*96%</f>
        <v>24.02</v>
      </c>
      <c r="E109" s="105">
        <f t="shared" ref="E109:I110" si="195">Q109</f>
        <v>25.02</v>
      </c>
      <c r="F109" s="105">
        <f t="shared" si="195"/>
        <v>26.02</v>
      </c>
      <c r="G109" s="105">
        <f t="shared" si="195"/>
        <v>27.06</v>
      </c>
      <c r="H109" s="105">
        <f t="shared" si="195"/>
        <v>28.14</v>
      </c>
      <c r="I109" s="105">
        <f t="shared" si="195"/>
        <v>29.27</v>
      </c>
      <c r="J109" s="105">
        <f>V109</f>
        <v>30.44</v>
      </c>
      <c r="K109" s="69"/>
      <c r="L109" s="69">
        <f>(F109/E109)-1</f>
        <v>3.9967999999999997E-2</v>
      </c>
      <c r="M109" s="69">
        <f t="shared" ref="M109:P109" si="196">(G109/F109)-1</f>
        <v>3.9968999999999998E-2</v>
      </c>
      <c r="N109" s="69">
        <f t="shared" si="196"/>
        <v>3.9911000000000002E-2</v>
      </c>
      <c r="O109" s="69">
        <f t="shared" si="196"/>
        <v>4.0155999999999997E-2</v>
      </c>
      <c r="P109" s="69">
        <f t="shared" si="196"/>
        <v>3.9973000000000002E-2</v>
      </c>
      <c r="Q109" s="119">
        <f>ROUND(VLOOKUP($A109,'2021 REG'!$A$9:$V$477,17,FALSE)*(1+$I$2),5)</f>
        <v>25.017240000000001</v>
      </c>
      <c r="R109" s="119">
        <f>ROUND(VLOOKUP($A109,'2021 REG'!$A$9:$V$477,18,FALSE)*(1+$I$2),5)</f>
        <v>26.017949999999999</v>
      </c>
      <c r="S109" s="119">
        <f>ROUND(VLOOKUP($A109,'2021 REG'!$A$9:$V$477,19,FALSE)*(1+$I$2),5)</f>
        <v>27.05865</v>
      </c>
      <c r="T109" s="119">
        <f>ROUND(VLOOKUP($A109,'2021 REG'!$A$9:$V$477,20,FALSE)*(1+$I$2),5)</f>
        <v>28.141020000000001</v>
      </c>
      <c r="U109" s="119">
        <f>ROUND(VLOOKUP($A109,'2021 REG'!$A$9:$V$477,21,FALSE)*(1+$I$2),5)</f>
        <v>29.266639999999999</v>
      </c>
      <c r="V109" s="119">
        <f>ROUND(VLOOKUP($A109,'2021 REG'!$A$9:$V$477,22,FALSE)*(1+$I$2),5)</f>
        <v>30.437329999999999</v>
      </c>
      <c r="W109" s="69"/>
      <c r="X109" s="69">
        <f>(R109/Q109)-1</f>
        <v>4.0001000000000002E-2</v>
      </c>
      <c r="Y109" s="69">
        <f t="shared" ref="Y109:AB109" si="197">(S109/R109)-1</f>
        <v>3.9999E-2</v>
      </c>
      <c r="Z109" s="69">
        <f t="shared" si="197"/>
        <v>4.0001000000000002E-2</v>
      </c>
      <c r="AA109" s="69">
        <f t="shared" si="197"/>
        <v>3.9999E-2</v>
      </c>
      <c r="AB109" s="69">
        <f t="shared" si="197"/>
        <v>4.0001000000000002E-2</v>
      </c>
    </row>
    <row r="110" spans="1:28" s="2" customFormat="1" ht="13.5" customHeight="1" x14ac:dyDescent="0.2">
      <c r="A110" s="17"/>
      <c r="B110" s="90" t="s">
        <v>107</v>
      </c>
      <c r="C110" s="3" t="s">
        <v>63</v>
      </c>
      <c r="D110" s="106">
        <f t="shared" si="194"/>
        <v>49954</v>
      </c>
      <c r="E110" s="106">
        <f t="shared" si="195"/>
        <v>52036</v>
      </c>
      <c r="F110" s="106">
        <f t="shared" si="195"/>
        <v>54117</v>
      </c>
      <c r="G110" s="106">
        <f t="shared" si="195"/>
        <v>56282</v>
      </c>
      <c r="H110" s="106">
        <f t="shared" si="195"/>
        <v>58533</v>
      </c>
      <c r="I110" s="106">
        <f t="shared" si="195"/>
        <v>60875</v>
      </c>
      <c r="J110" s="106">
        <f>V110</f>
        <v>63310</v>
      </c>
      <c r="K110" s="69">
        <f>(E109/E106)-1</f>
        <v>2.4989999999999998E-2</v>
      </c>
      <c r="L110" s="69">
        <f>(F109/F106)-1</f>
        <v>2.5217E-2</v>
      </c>
      <c r="M110" s="69">
        <f t="shared" ref="M110:P110" si="198">(G109/G106)-1</f>
        <v>2.5000000000000001E-2</v>
      </c>
      <c r="N110" s="69">
        <f t="shared" si="198"/>
        <v>2.5137E-2</v>
      </c>
      <c r="O110" s="69">
        <f t="shared" si="198"/>
        <v>2.5218999999999998E-2</v>
      </c>
      <c r="P110" s="69">
        <f t="shared" si="198"/>
        <v>2.5260999999999999E-2</v>
      </c>
      <c r="Q110" s="70">
        <f t="shared" ref="Q110:U110" si="199">ROUND((Q109*2080),5)</f>
        <v>52035.859199999999</v>
      </c>
      <c r="R110" s="71">
        <f t="shared" si="199"/>
        <v>54117.336000000003</v>
      </c>
      <c r="S110" s="71">
        <f t="shared" si="199"/>
        <v>56281.991999999998</v>
      </c>
      <c r="T110" s="71">
        <f t="shared" si="199"/>
        <v>58533.321600000003</v>
      </c>
      <c r="U110" s="71">
        <f t="shared" si="199"/>
        <v>60874.611199999999</v>
      </c>
      <c r="V110" s="71">
        <f>ROUND((V109*2080),5)</f>
        <v>63309.646399999998</v>
      </c>
      <c r="W110" s="69">
        <f>(Q109/Q106)-1</f>
        <v>2.5000000000000001E-2</v>
      </c>
      <c r="X110" s="69">
        <f>(R109/R106)-1</f>
        <v>2.5000000000000001E-2</v>
      </c>
      <c r="Y110" s="69">
        <f t="shared" ref="Y110:AB110" si="200">(S109/S106)-1</f>
        <v>2.4999E-2</v>
      </c>
      <c r="Z110" s="69">
        <f t="shared" si="200"/>
        <v>2.5000000000000001E-2</v>
      </c>
      <c r="AA110" s="69">
        <f t="shared" si="200"/>
        <v>2.5000000000000001E-2</v>
      </c>
      <c r="AB110" s="69">
        <f t="shared" si="200"/>
        <v>2.5000000000000001E-2</v>
      </c>
    </row>
    <row r="111" spans="1:28" s="2" customFormat="1" ht="13.5" customHeight="1" x14ac:dyDescent="0.2">
      <c r="A111" s="17"/>
      <c r="B111" s="90" t="s">
        <v>108</v>
      </c>
      <c r="C111" s="3" t="s">
        <v>63</v>
      </c>
      <c r="D111" s="154"/>
      <c r="E111" s="113"/>
      <c r="F111" s="106"/>
      <c r="G111" s="106"/>
      <c r="H111" s="106"/>
      <c r="I111" s="106"/>
      <c r="J111" s="106"/>
      <c r="K111" s="69"/>
      <c r="L111" s="69"/>
      <c r="M111" s="69"/>
      <c r="N111" s="69"/>
      <c r="O111" s="69"/>
      <c r="P111" s="69"/>
      <c r="Q111" s="70"/>
      <c r="R111" s="71"/>
      <c r="S111" s="71"/>
      <c r="T111" s="71"/>
      <c r="U111" s="71"/>
      <c r="V111" s="71"/>
      <c r="W111" s="69"/>
      <c r="X111" s="69"/>
      <c r="Y111" s="69"/>
      <c r="Z111" s="69"/>
      <c r="AA111" s="69"/>
      <c r="AB111" s="69"/>
    </row>
    <row r="112" spans="1:28" s="2" customFormat="1" ht="13.5" customHeight="1" x14ac:dyDescent="0.2">
      <c r="A112" s="17"/>
      <c r="B112" s="90"/>
      <c r="C112" s="3"/>
      <c r="D112" s="154"/>
      <c r="E112" s="113"/>
      <c r="F112" s="106"/>
      <c r="G112" s="106"/>
      <c r="H112" s="106"/>
      <c r="I112" s="106"/>
      <c r="J112" s="106"/>
      <c r="K112" s="69"/>
      <c r="L112" s="69"/>
      <c r="M112" s="69"/>
      <c r="N112" s="69"/>
      <c r="O112" s="69"/>
      <c r="P112" s="69"/>
      <c r="Q112" s="70"/>
      <c r="R112" s="71"/>
      <c r="S112" s="71"/>
      <c r="T112" s="71"/>
      <c r="U112" s="71"/>
      <c r="V112" s="71"/>
      <c r="W112" s="69"/>
      <c r="X112" s="69"/>
      <c r="Y112" s="69"/>
      <c r="Z112" s="69"/>
      <c r="AA112" s="69"/>
      <c r="AB112" s="69"/>
    </row>
    <row r="113" spans="1:28" s="2" customFormat="1" ht="13.5" customHeight="1" thickBot="1" x14ac:dyDescent="0.25">
      <c r="A113" s="21"/>
      <c r="B113" s="90"/>
      <c r="C113" s="10"/>
      <c r="D113" s="155"/>
      <c r="E113" s="107"/>
      <c r="F113" s="108"/>
      <c r="G113" s="108"/>
      <c r="H113" s="108"/>
      <c r="I113" s="108"/>
      <c r="J113" s="108"/>
      <c r="K113" s="72"/>
      <c r="L113" s="72"/>
      <c r="M113" s="72"/>
      <c r="N113" s="72"/>
      <c r="O113" s="72"/>
      <c r="P113" s="72"/>
      <c r="Q113" s="73"/>
      <c r="R113" s="74"/>
      <c r="S113" s="74"/>
      <c r="T113" s="74"/>
      <c r="U113" s="74"/>
      <c r="V113" s="74"/>
      <c r="W113" s="72"/>
      <c r="X113" s="72"/>
      <c r="Y113" s="72"/>
      <c r="Z113" s="72"/>
      <c r="AA113" s="72"/>
      <c r="AB113" s="72"/>
    </row>
    <row r="114" spans="1:28" s="2" customFormat="1" ht="13.5" customHeight="1" x14ac:dyDescent="0.2">
      <c r="A114" s="20">
        <v>35</v>
      </c>
      <c r="B114" s="92"/>
      <c r="C114" s="9"/>
      <c r="D114" s="105">
        <f t="shared" ref="D114:D115" si="201">+Q114*96%</f>
        <v>24.62</v>
      </c>
      <c r="E114" s="105">
        <f t="shared" ref="E114:I115" si="202">Q114</f>
        <v>25.64</v>
      </c>
      <c r="F114" s="105">
        <f t="shared" si="202"/>
        <v>26.67</v>
      </c>
      <c r="G114" s="105">
        <f t="shared" si="202"/>
        <v>27.74</v>
      </c>
      <c r="H114" s="105">
        <f t="shared" si="202"/>
        <v>28.84</v>
      </c>
      <c r="I114" s="105">
        <f t="shared" si="202"/>
        <v>30</v>
      </c>
      <c r="J114" s="105">
        <f>V114</f>
        <v>31.2</v>
      </c>
      <c r="K114" s="69"/>
      <c r="L114" s="69">
        <f>(F114/E114)-1</f>
        <v>4.0171999999999999E-2</v>
      </c>
      <c r="M114" s="69">
        <f t="shared" ref="M114:P114" si="203">(G114/F114)-1</f>
        <v>4.0120000000000003E-2</v>
      </c>
      <c r="N114" s="69">
        <f t="shared" si="203"/>
        <v>3.9654000000000002E-2</v>
      </c>
      <c r="O114" s="69">
        <f t="shared" si="203"/>
        <v>4.0222000000000001E-2</v>
      </c>
      <c r="P114" s="69">
        <f t="shared" si="203"/>
        <v>0.04</v>
      </c>
      <c r="Q114" s="119">
        <f>ROUND(VLOOKUP($A114,'2021 REG'!$A$9:$V$477,17,FALSE)*(1+$I$2),5)</f>
        <v>25.642679999999999</v>
      </c>
      <c r="R114" s="119">
        <f>ROUND(VLOOKUP($A114,'2021 REG'!$A$9:$V$477,18,FALSE)*(1+$I$2),5)</f>
        <v>26.668389999999999</v>
      </c>
      <c r="S114" s="119">
        <f>ROUND(VLOOKUP($A114,'2021 REG'!$A$9:$V$477,19,FALSE)*(1+$I$2),5)</f>
        <v>27.735130000000002</v>
      </c>
      <c r="T114" s="119">
        <f>ROUND(VLOOKUP($A114,'2021 REG'!$A$9:$V$477,20,FALSE)*(1+$I$2),5)</f>
        <v>28.844529999999999</v>
      </c>
      <c r="U114" s="119">
        <f>ROUND(VLOOKUP($A114,'2021 REG'!$A$9:$V$477,21,FALSE)*(1+$I$2),5)</f>
        <v>29.99831</v>
      </c>
      <c r="V114" s="119">
        <f>ROUND(VLOOKUP($A114,'2021 REG'!$A$9:$V$477,22,FALSE)*(1+$I$2),5)</f>
        <v>31.198260000000001</v>
      </c>
      <c r="W114" s="69"/>
      <c r="X114" s="69">
        <f>(R114/Q114)-1</f>
        <v>0.04</v>
      </c>
      <c r="Y114" s="69">
        <f t="shared" ref="Y114:AB114" si="204">(S114/R114)-1</f>
        <v>0.04</v>
      </c>
      <c r="Z114" s="69">
        <f t="shared" si="204"/>
        <v>0.04</v>
      </c>
      <c r="AA114" s="69">
        <f t="shared" si="204"/>
        <v>0.04</v>
      </c>
      <c r="AB114" s="69">
        <f t="shared" si="204"/>
        <v>4.0001000000000002E-2</v>
      </c>
    </row>
    <row r="115" spans="1:28" s="2" customFormat="1" ht="13.5" customHeight="1" x14ac:dyDescent="0.2">
      <c r="A115" s="17" t="s">
        <v>85</v>
      </c>
      <c r="B115" s="90"/>
      <c r="C115" s="3"/>
      <c r="D115" s="106">
        <f t="shared" si="201"/>
        <v>51203</v>
      </c>
      <c r="E115" s="106">
        <f t="shared" si="202"/>
        <v>53337</v>
      </c>
      <c r="F115" s="106">
        <f t="shared" si="202"/>
        <v>55470</v>
      </c>
      <c r="G115" s="106">
        <f t="shared" si="202"/>
        <v>57689</v>
      </c>
      <c r="H115" s="106">
        <f t="shared" si="202"/>
        <v>59997</v>
      </c>
      <c r="I115" s="106">
        <f t="shared" si="202"/>
        <v>62396</v>
      </c>
      <c r="J115" s="106">
        <f>V115</f>
        <v>64892</v>
      </c>
      <c r="K115" s="69">
        <f t="shared" ref="K115:P115" si="205">(E114/E109)-1</f>
        <v>2.478E-2</v>
      </c>
      <c r="L115" s="69">
        <f t="shared" si="205"/>
        <v>2.4981E-2</v>
      </c>
      <c r="M115" s="69">
        <f t="shared" si="205"/>
        <v>2.5128999999999999E-2</v>
      </c>
      <c r="N115" s="69">
        <f t="shared" si="205"/>
        <v>2.4875999999999999E-2</v>
      </c>
      <c r="O115" s="69">
        <f t="shared" si="205"/>
        <v>2.494E-2</v>
      </c>
      <c r="P115" s="69">
        <f t="shared" si="205"/>
        <v>2.4967E-2</v>
      </c>
      <c r="Q115" s="70">
        <f t="shared" ref="Q115:U115" si="206">ROUND((Q114*2080),5)</f>
        <v>53336.774400000002</v>
      </c>
      <c r="R115" s="71">
        <f t="shared" si="206"/>
        <v>55470.251199999999</v>
      </c>
      <c r="S115" s="71">
        <f t="shared" si="206"/>
        <v>57689.070399999997</v>
      </c>
      <c r="T115" s="71">
        <f t="shared" si="206"/>
        <v>59996.6224</v>
      </c>
      <c r="U115" s="71">
        <f t="shared" si="206"/>
        <v>62396.484799999998</v>
      </c>
      <c r="V115" s="71">
        <f>ROUND((V114*2080),5)</f>
        <v>64892.380799999999</v>
      </c>
      <c r="W115" s="69">
        <f t="shared" ref="W115:AB115" si="207">(Q114/Q109)-1</f>
        <v>2.5000000000000001E-2</v>
      </c>
      <c r="X115" s="69">
        <f t="shared" si="207"/>
        <v>2.5000000000000001E-2</v>
      </c>
      <c r="Y115" s="69">
        <f t="shared" si="207"/>
        <v>2.5000999999999999E-2</v>
      </c>
      <c r="Z115" s="69">
        <f t="shared" si="207"/>
        <v>2.4999E-2</v>
      </c>
      <c r="AA115" s="69">
        <f t="shared" si="207"/>
        <v>2.5000000000000001E-2</v>
      </c>
      <c r="AB115" s="69">
        <f t="shared" si="207"/>
        <v>2.5000000000000001E-2</v>
      </c>
    </row>
    <row r="116" spans="1:28" s="2" customFormat="1" ht="13.5" customHeight="1" thickBot="1" x14ac:dyDescent="0.25">
      <c r="A116" s="21"/>
      <c r="B116" s="91"/>
      <c r="C116" s="8"/>
      <c r="D116" s="153"/>
      <c r="E116" s="107"/>
      <c r="F116" s="108"/>
      <c r="G116" s="108"/>
      <c r="H116" s="108"/>
      <c r="I116" s="108"/>
      <c r="J116" s="108"/>
      <c r="K116" s="72"/>
      <c r="L116" s="72"/>
      <c r="M116" s="72"/>
      <c r="N116" s="72"/>
      <c r="O116" s="72"/>
      <c r="P116" s="72"/>
      <c r="Q116" s="73"/>
      <c r="R116" s="74"/>
      <c r="S116" s="74"/>
      <c r="T116" s="74"/>
      <c r="U116" s="74"/>
      <c r="V116" s="74"/>
      <c r="W116" s="72"/>
      <c r="X116" s="72"/>
      <c r="Y116" s="72"/>
      <c r="Z116" s="72"/>
      <c r="AA116" s="72"/>
      <c r="AB116" s="72"/>
    </row>
    <row r="117" spans="1:28" s="2" customFormat="1" ht="13.5" customHeight="1" x14ac:dyDescent="0.2">
      <c r="A117" s="20">
        <v>36</v>
      </c>
      <c r="B117" s="92"/>
      <c r="C117" s="9" t="s">
        <v>63</v>
      </c>
      <c r="D117" s="105">
        <f t="shared" ref="D117:D118" si="208">+Q117*96%</f>
        <v>25.23</v>
      </c>
      <c r="E117" s="105">
        <f t="shared" ref="E117:I118" si="209">Q117</f>
        <v>26.28</v>
      </c>
      <c r="F117" s="105">
        <f t="shared" si="209"/>
        <v>27.34</v>
      </c>
      <c r="G117" s="105">
        <f t="shared" si="209"/>
        <v>28.43</v>
      </c>
      <c r="H117" s="105">
        <f t="shared" si="209"/>
        <v>29.57</v>
      </c>
      <c r="I117" s="105">
        <f t="shared" si="209"/>
        <v>30.75</v>
      </c>
      <c r="J117" s="105">
        <f>V117</f>
        <v>31.98</v>
      </c>
      <c r="K117" s="69"/>
      <c r="L117" s="69">
        <f>(F117/E117)-1</f>
        <v>4.0335000000000003E-2</v>
      </c>
      <c r="M117" s="69">
        <f t="shared" ref="M117:P117" si="210">(G117/F117)-1</f>
        <v>3.9868000000000001E-2</v>
      </c>
      <c r="N117" s="69">
        <f t="shared" si="210"/>
        <v>4.0098000000000002E-2</v>
      </c>
      <c r="O117" s="69">
        <f t="shared" si="210"/>
        <v>3.9905000000000003E-2</v>
      </c>
      <c r="P117" s="69">
        <f t="shared" si="210"/>
        <v>0.04</v>
      </c>
      <c r="Q117" s="119">
        <f>ROUND(VLOOKUP($A117,'2021 REG'!$A$9:$V$477,17,FALSE)*(1+$I$2),5)</f>
        <v>26.283770000000001</v>
      </c>
      <c r="R117" s="119">
        <f>ROUND(VLOOKUP($A117,'2021 REG'!$A$9:$V$477,18,FALSE)*(1+$I$2),5)</f>
        <v>27.33511</v>
      </c>
      <c r="S117" s="119">
        <f>ROUND(VLOOKUP($A117,'2021 REG'!$A$9:$V$477,19,FALSE)*(1+$I$2),5)</f>
        <v>28.428519999999999</v>
      </c>
      <c r="T117" s="119">
        <f>ROUND(VLOOKUP($A117,'2021 REG'!$A$9:$V$477,20,FALSE)*(1+$I$2),5)</f>
        <v>29.565660000000001</v>
      </c>
      <c r="U117" s="119">
        <f>ROUND(VLOOKUP($A117,'2021 REG'!$A$9:$V$477,21,FALSE)*(1+$I$2),5)</f>
        <v>30.748290000000001</v>
      </c>
      <c r="V117" s="119">
        <f>ROUND(VLOOKUP($A117,'2021 REG'!$A$9:$V$477,22,FALSE)*(1+$I$2),5)</f>
        <v>31.978200000000001</v>
      </c>
      <c r="W117" s="69"/>
      <c r="X117" s="69">
        <f>(R117/Q117)-1</f>
        <v>0.04</v>
      </c>
      <c r="Y117" s="69">
        <f t="shared" ref="Y117:AB117" si="211">(S117/R117)-1</f>
        <v>0.04</v>
      </c>
      <c r="Z117" s="69">
        <f t="shared" si="211"/>
        <v>0.04</v>
      </c>
      <c r="AA117" s="69">
        <f t="shared" si="211"/>
        <v>0.04</v>
      </c>
      <c r="AB117" s="69">
        <f t="shared" si="211"/>
        <v>3.9999E-2</v>
      </c>
    </row>
    <row r="118" spans="1:28" s="2" customFormat="1" ht="13.5" customHeight="1" x14ac:dyDescent="0.2">
      <c r="A118" s="17"/>
      <c r="B118" s="90"/>
      <c r="C118" s="3" t="s">
        <v>63</v>
      </c>
      <c r="D118" s="106">
        <f t="shared" si="208"/>
        <v>52483</v>
      </c>
      <c r="E118" s="106">
        <f t="shared" si="209"/>
        <v>54670</v>
      </c>
      <c r="F118" s="106">
        <f t="shared" si="209"/>
        <v>56857</v>
      </c>
      <c r="G118" s="106">
        <f t="shared" si="209"/>
        <v>59131</v>
      </c>
      <c r="H118" s="106">
        <f t="shared" si="209"/>
        <v>61497</v>
      </c>
      <c r="I118" s="106">
        <f t="shared" si="209"/>
        <v>63956</v>
      </c>
      <c r="J118" s="106">
        <f>V118</f>
        <v>66515</v>
      </c>
      <c r="K118" s="69">
        <f>(E117/E114)-1</f>
        <v>2.4961000000000001E-2</v>
      </c>
      <c r="L118" s="69">
        <f>(F117/F114)-1</f>
        <v>2.5121999999999998E-2</v>
      </c>
      <c r="M118" s="69">
        <f t="shared" ref="M118:P118" si="212">(G117/G114)-1</f>
        <v>2.4874E-2</v>
      </c>
      <c r="N118" s="69">
        <f t="shared" si="212"/>
        <v>2.5312000000000001E-2</v>
      </c>
      <c r="O118" s="69">
        <f t="shared" si="212"/>
        <v>2.5000000000000001E-2</v>
      </c>
      <c r="P118" s="69">
        <f t="shared" si="212"/>
        <v>2.5000000000000001E-2</v>
      </c>
      <c r="Q118" s="70">
        <f t="shared" ref="Q118:U118" si="213">ROUND((Q117*2080),5)</f>
        <v>54670.241600000001</v>
      </c>
      <c r="R118" s="71">
        <f t="shared" si="213"/>
        <v>56857.0288</v>
      </c>
      <c r="S118" s="71">
        <f t="shared" si="213"/>
        <v>59131.321600000003</v>
      </c>
      <c r="T118" s="71">
        <f t="shared" si="213"/>
        <v>61496.572800000002</v>
      </c>
      <c r="U118" s="71">
        <f t="shared" si="213"/>
        <v>63956.443200000002</v>
      </c>
      <c r="V118" s="71">
        <f>ROUND((V117*2080),5)</f>
        <v>66514.656000000003</v>
      </c>
      <c r="W118" s="69">
        <f>(Q117/Q114)-1</f>
        <v>2.5000999999999999E-2</v>
      </c>
      <c r="X118" s="69">
        <f>(R117/R114)-1</f>
        <v>2.5000000000000001E-2</v>
      </c>
      <c r="Y118" s="69">
        <f t="shared" ref="Y118:AB118" si="214">(S117/S114)-1</f>
        <v>2.5000000000000001E-2</v>
      </c>
      <c r="Z118" s="69">
        <f t="shared" si="214"/>
        <v>2.5000999999999999E-2</v>
      </c>
      <c r="AA118" s="69">
        <f t="shared" si="214"/>
        <v>2.5000999999999999E-2</v>
      </c>
      <c r="AB118" s="69">
        <f t="shared" si="214"/>
        <v>2.4999E-2</v>
      </c>
    </row>
    <row r="119" spans="1:28" s="2" customFormat="1" ht="13.5" customHeight="1" x14ac:dyDescent="0.2">
      <c r="A119" s="17"/>
      <c r="B119" s="90"/>
      <c r="C119" s="3" t="s">
        <v>63</v>
      </c>
      <c r="D119" s="154"/>
      <c r="E119" s="113"/>
      <c r="F119" s="106"/>
      <c r="G119" s="106"/>
      <c r="H119" s="106"/>
      <c r="I119" s="106"/>
      <c r="J119" s="106"/>
      <c r="K119" s="69"/>
      <c r="L119" s="69"/>
      <c r="M119" s="69"/>
      <c r="N119" s="69"/>
      <c r="O119" s="69"/>
      <c r="P119" s="69"/>
      <c r="Q119" s="70"/>
      <c r="R119" s="71"/>
      <c r="S119" s="71"/>
      <c r="T119" s="71"/>
      <c r="U119" s="71"/>
      <c r="V119" s="71"/>
      <c r="W119" s="69"/>
      <c r="X119" s="69"/>
      <c r="Y119" s="69"/>
      <c r="Z119" s="69"/>
      <c r="AA119" s="69"/>
      <c r="AB119" s="69"/>
    </row>
    <row r="120" spans="1:28" s="2" customFormat="1" ht="13.5" customHeight="1" thickBot="1" x14ac:dyDescent="0.25">
      <c r="A120" s="21"/>
      <c r="B120" s="90"/>
      <c r="C120" s="10"/>
      <c r="D120" s="155"/>
      <c r="E120" s="107"/>
      <c r="F120" s="108"/>
      <c r="G120" s="108"/>
      <c r="H120" s="108"/>
      <c r="I120" s="108"/>
      <c r="J120" s="108"/>
      <c r="K120" s="72"/>
      <c r="L120" s="72"/>
      <c r="M120" s="72"/>
      <c r="N120" s="72"/>
      <c r="O120" s="72"/>
      <c r="P120" s="72"/>
      <c r="Q120" s="73"/>
      <c r="R120" s="74"/>
      <c r="S120" s="74"/>
      <c r="T120" s="74"/>
      <c r="U120" s="74"/>
      <c r="V120" s="74"/>
      <c r="W120" s="72"/>
      <c r="X120" s="72"/>
      <c r="Y120" s="72"/>
      <c r="Z120" s="72"/>
      <c r="AA120" s="72"/>
      <c r="AB120" s="72"/>
    </row>
    <row r="121" spans="1:28" s="2" customFormat="1" ht="13.5" customHeight="1" x14ac:dyDescent="0.2">
      <c r="A121" s="20">
        <v>37</v>
      </c>
      <c r="B121" s="89" t="s">
        <v>15</v>
      </c>
      <c r="C121" s="9" t="s">
        <v>63</v>
      </c>
      <c r="D121" s="105">
        <f t="shared" ref="D121:D122" si="215">+Q121*96%</f>
        <v>25.86</v>
      </c>
      <c r="E121" s="105">
        <f t="shared" ref="E121:I122" si="216">Q121</f>
        <v>26.94</v>
      </c>
      <c r="F121" s="105">
        <f t="shared" si="216"/>
        <v>28.02</v>
      </c>
      <c r="G121" s="105">
        <f t="shared" si="216"/>
        <v>29.14</v>
      </c>
      <c r="H121" s="105">
        <f t="shared" si="216"/>
        <v>30.3</v>
      </c>
      <c r="I121" s="105">
        <f t="shared" si="216"/>
        <v>31.52</v>
      </c>
      <c r="J121" s="105">
        <f>V121</f>
        <v>32.78</v>
      </c>
      <c r="K121" s="69"/>
      <c r="L121" s="69">
        <f>(F121/E121)-1</f>
        <v>4.0089E-2</v>
      </c>
      <c r="M121" s="69">
        <f t="shared" ref="M121:P121" si="217">(G121/F121)-1</f>
        <v>3.9971E-2</v>
      </c>
      <c r="N121" s="69">
        <f t="shared" si="217"/>
        <v>3.9808000000000003E-2</v>
      </c>
      <c r="O121" s="69">
        <f t="shared" si="217"/>
        <v>4.0264000000000001E-2</v>
      </c>
      <c r="P121" s="69">
        <f t="shared" si="217"/>
        <v>3.9974999999999997E-2</v>
      </c>
      <c r="Q121" s="119">
        <f>ROUND(VLOOKUP($A121,'2021 REG'!$A$9:$V$477,17,FALSE)*(1+$I$2),5)</f>
        <v>26.940840000000001</v>
      </c>
      <c r="R121" s="119">
        <f>ROUND(VLOOKUP($A121,'2021 REG'!$A$9:$V$477,18,FALSE)*(1+$I$2),5)</f>
        <v>28.0185</v>
      </c>
      <c r="S121" s="119">
        <f>ROUND(VLOOKUP($A121,'2021 REG'!$A$9:$V$477,19,FALSE)*(1+$I$2),5)</f>
        <v>29.139230000000001</v>
      </c>
      <c r="T121" s="119">
        <f>ROUND(VLOOKUP($A121,'2021 REG'!$A$9:$V$477,20,FALSE)*(1+$I$2),5)</f>
        <v>30.3048</v>
      </c>
      <c r="U121" s="119">
        <f>ROUND(VLOOKUP($A121,'2021 REG'!$A$9:$V$477,21,FALSE)*(1+$I$2),5)</f>
        <v>31.51699</v>
      </c>
      <c r="V121" s="119">
        <f>ROUND(VLOOKUP($A121,'2021 REG'!$A$9:$V$477,22,FALSE)*(1+$I$2),5)</f>
        <v>32.777679999999997</v>
      </c>
      <c r="W121" s="69"/>
      <c r="X121" s="69">
        <f>(R121/Q121)-1</f>
        <v>4.0001000000000002E-2</v>
      </c>
      <c r="Y121" s="69">
        <f t="shared" ref="Y121:AB121" si="218">(S121/R121)-1</f>
        <v>0.04</v>
      </c>
      <c r="Z121" s="69">
        <f t="shared" si="218"/>
        <v>0.04</v>
      </c>
      <c r="AA121" s="69">
        <f t="shared" si="218"/>
        <v>0.04</v>
      </c>
      <c r="AB121" s="69">
        <f t="shared" si="218"/>
        <v>0.04</v>
      </c>
    </row>
    <row r="122" spans="1:28" s="2" customFormat="1" ht="13.5" customHeight="1" x14ac:dyDescent="0.2">
      <c r="A122" s="17" t="s">
        <v>85</v>
      </c>
      <c r="B122" s="90" t="s">
        <v>99</v>
      </c>
      <c r="C122" s="5" t="s">
        <v>63</v>
      </c>
      <c r="D122" s="106">
        <f t="shared" si="215"/>
        <v>53795</v>
      </c>
      <c r="E122" s="106">
        <f t="shared" si="216"/>
        <v>56037</v>
      </c>
      <c r="F122" s="106">
        <f t="shared" si="216"/>
        <v>58278</v>
      </c>
      <c r="G122" s="106">
        <f t="shared" si="216"/>
        <v>60610</v>
      </c>
      <c r="H122" s="106">
        <f t="shared" si="216"/>
        <v>63034</v>
      </c>
      <c r="I122" s="106">
        <f t="shared" si="216"/>
        <v>65555</v>
      </c>
      <c r="J122" s="106">
        <f>V122</f>
        <v>68178</v>
      </c>
      <c r="K122" s="69">
        <f>(E121/E117)-1</f>
        <v>2.5114000000000001E-2</v>
      </c>
      <c r="L122" s="69">
        <f>(F121/F117)-1</f>
        <v>2.4871999999999998E-2</v>
      </c>
      <c r="M122" s="69">
        <f t="shared" ref="M122:P122" si="219">(G121/G117)-1</f>
        <v>2.4974E-2</v>
      </c>
      <c r="N122" s="69">
        <f t="shared" si="219"/>
        <v>2.4687000000000001E-2</v>
      </c>
      <c r="O122" s="69">
        <f t="shared" si="219"/>
        <v>2.5041000000000001E-2</v>
      </c>
      <c r="P122" s="69">
        <f t="shared" si="219"/>
        <v>2.5016E-2</v>
      </c>
      <c r="Q122" s="70">
        <f t="shared" ref="Q122:U122" si="220">ROUND((Q121*2080),5)</f>
        <v>56036.947200000002</v>
      </c>
      <c r="R122" s="71">
        <f t="shared" si="220"/>
        <v>58278.48</v>
      </c>
      <c r="S122" s="71">
        <f t="shared" si="220"/>
        <v>60609.598400000003</v>
      </c>
      <c r="T122" s="71">
        <f t="shared" si="220"/>
        <v>63033.983999999997</v>
      </c>
      <c r="U122" s="71">
        <f t="shared" si="220"/>
        <v>65555.339200000002</v>
      </c>
      <c r="V122" s="71">
        <f>ROUND((V121*2080),5)</f>
        <v>68177.574399999998</v>
      </c>
      <c r="W122" s="69">
        <f>(Q121/Q117)-1</f>
        <v>2.4999E-2</v>
      </c>
      <c r="X122" s="69">
        <f>(R121/R117)-1</f>
        <v>2.5000000000000001E-2</v>
      </c>
      <c r="Y122" s="69">
        <f t="shared" ref="Y122:AB122" si="221">(S121/S117)-1</f>
        <v>2.5000000000000001E-2</v>
      </c>
      <c r="Z122" s="69">
        <f t="shared" si="221"/>
        <v>2.5000000000000001E-2</v>
      </c>
      <c r="AA122" s="69">
        <f t="shared" si="221"/>
        <v>2.5000000000000001E-2</v>
      </c>
      <c r="AB122" s="69">
        <f t="shared" si="221"/>
        <v>2.5000999999999999E-2</v>
      </c>
    </row>
    <row r="123" spans="1:28" s="2" customFormat="1" ht="13.5" customHeight="1" x14ac:dyDescent="0.2">
      <c r="A123" s="17"/>
      <c r="B123" s="90" t="s">
        <v>109</v>
      </c>
      <c r="C123" s="5" t="s">
        <v>63</v>
      </c>
      <c r="D123" s="156"/>
      <c r="E123" s="111"/>
      <c r="F123" s="112"/>
      <c r="G123" s="112"/>
      <c r="H123" s="112"/>
      <c r="I123" s="112"/>
      <c r="J123" s="112"/>
      <c r="K123" s="75"/>
      <c r="L123" s="75"/>
      <c r="M123" s="75"/>
      <c r="N123" s="75"/>
      <c r="O123" s="75"/>
      <c r="P123" s="75"/>
      <c r="Q123" s="70"/>
      <c r="R123" s="71"/>
      <c r="S123" s="71"/>
      <c r="T123" s="71"/>
      <c r="U123" s="71"/>
      <c r="V123" s="71"/>
      <c r="W123" s="75"/>
      <c r="X123" s="75"/>
      <c r="Y123" s="75"/>
      <c r="Z123" s="75"/>
      <c r="AA123" s="75"/>
      <c r="AB123" s="75"/>
    </row>
    <row r="124" spans="1:28" s="2" customFormat="1" ht="13.5" customHeight="1" thickBot="1" x14ac:dyDescent="0.25">
      <c r="A124" s="21"/>
      <c r="B124" s="91"/>
      <c r="C124" s="8"/>
      <c r="D124" s="153"/>
      <c r="E124" s="107"/>
      <c r="F124" s="108"/>
      <c r="G124" s="108"/>
      <c r="H124" s="108"/>
      <c r="I124" s="108"/>
      <c r="J124" s="108"/>
      <c r="K124" s="72"/>
      <c r="L124" s="72"/>
      <c r="M124" s="72"/>
      <c r="N124" s="72"/>
      <c r="O124" s="72"/>
      <c r="P124" s="72"/>
      <c r="Q124" s="73"/>
      <c r="R124" s="74"/>
      <c r="S124" s="74"/>
      <c r="T124" s="74"/>
      <c r="U124" s="74"/>
      <c r="V124" s="74"/>
      <c r="W124" s="72"/>
      <c r="X124" s="72"/>
      <c r="Y124" s="72"/>
      <c r="Z124" s="72"/>
      <c r="AA124" s="72"/>
      <c r="AB124" s="72"/>
    </row>
    <row r="125" spans="1:28" s="2" customFormat="1" ht="13.5" customHeight="1" x14ac:dyDescent="0.2">
      <c r="A125" s="20">
        <v>38</v>
      </c>
      <c r="B125" s="89" t="s">
        <v>16</v>
      </c>
      <c r="C125" s="9" t="s">
        <v>63</v>
      </c>
      <c r="D125" s="105">
        <f t="shared" ref="D125:D126" si="222">+Q125*96%</f>
        <v>26.51</v>
      </c>
      <c r="E125" s="105">
        <f t="shared" ref="E125:I126" si="223">Q125</f>
        <v>27.61</v>
      </c>
      <c r="F125" s="105">
        <f t="shared" si="223"/>
        <v>28.72</v>
      </c>
      <c r="G125" s="105">
        <f t="shared" si="223"/>
        <v>29.87</v>
      </c>
      <c r="H125" s="105">
        <f t="shared" si="223"/>
        <v>31.06</v>
      </c>
      <c r="I125" s="105">
        <f t="shared" si="223"/>
        <v>32.299999999999997</v>
      </c>
      <c r="J125" s="105">
        <f>V125</f>
        <v>33.6</v>
      </c>
      <c r="K125" s="69"/>
      <c r="L125" s="69">
        <f>(F125/E125)-1</f>
        <v>4.0203000000000003E-2</v>
      </c>
      <c r="M125" s="69">
        <f t="shared" ref="M125:P125" si="224">(G125/F125)-1</f>
        <v>4.0042000000000001E-2</v>
      </c>
      <c r="N125" s="69">
        <f t="shared" si="224"/>
        <v>3.9838999999999999E-2</v>
      </c>
      <c r="O125" s="69">
        <f t="shared" si="224"/>
        <v>3.9923E-2</v>
      </c>
      <c r="P125" s="69">
        <f t="shared" si="224"/>
        <v>4.0247999999999999E-2</v>
      </c>
      <c r="Q125" s="119">
        <f>ROUND(VLOOKUP($A125,'2021 REG'!$A$9:$V$477,17,FALSE)*(1+$I$2),5)</f>
        <v>27.614370000000001</v>
      </c>
      <c r="R125" s="119">
        <f>ROUND(VLOOKUP($A125,'2021 REG'!$A$9:$V$477,18,FALSE)*(1+$I$2),5)</f>
        <v>28.71895</v>
      </c>
      <c r="S125" s="119">
        <f>ROUND(VLOOKUP($A125,'2021 REG'!$A$9:$V$477,19,FALSE)*(1+$I$2),5)</f>
        <v>29.867709999999999</v>
      </c>
      <c r="T125" s="119">
        <f>ROUND(VLOOKUP($A125,'2021 REG'!$A$9:$V$477,20,FALSE)*(1+$I$2),5)</f>
        <v>31.062419999999999</v>
      </c>
      <c r="U125" s="119">
        <f>ROUND(VLOOKUP($A125,'2021 REG'!$A$9:$V$477,21,FALSE)*(1+$I$2),5)</f>
        <v>32.304920000000003</v>
      </c>
      <c r="V125" s="119">
        <f>ROUND(VLOOKUP($A125,'2021 REG'!$A$9:$V$477,22,FALSE)*(1+$I$2),5)</f>
        <v>33.597140000000003</v>
      </c>
      <c r="W125" s="69"/>
      <c r="X125" s="69">
        <f>(R125/Q125)-1</f>
        <v>0.04</v>
      </c>
      <c r="Y125" s="69">
        <f t="shared" ref="Y125:AB125" si="225">(S125/R125)-1</f>
        <v>0.04</v>
      </c>
      <c r="Z125" s="69">
        <f t="shared" si="225"/>
        <v>0.04</v>
      </c>
      <c r="AA125" s="69">
        <f t="shared" si="225"/>
        <v>0.04</v>
      </c>
      <c r="AB125" s="69">
        <f t="shared" si="225"/>
        <v>4.0001000000000002E-2</v>
      </c>
    </row>
    <row r="126" spans="1:28" s="2" customFormat="1" ht="13.5" customHeight="1" x14ac:dyDescent="0.2">
      <c r="A126" s="17" t="s">
        <v>85</v>
      </c>
      <c r="B126" s="94"/>
      <c r="C126" s="3"/>
      <c r="D126" s="106">
        <f t="shared" si="222"/>
        <v>55140</v>
      </c>
      <c r="E126" s="106">
        <f t="shared" si="223"/>
        <v>57438</v>
      </c>
      <c r="F126" s="106">
        <f t="shared" si="223"/>
        <v>59735</v>
      </c>
      <c r="G126" s="106">
        <f t="shared" si="223"/>
        <v>62125</v>
      </c>
      <c r="H126" s="106">
        <f t="shared" si="223"/>
        <v>64610</v>
      </c>
      <c r="I126" s="106">
        <f t="shared" si="223"/>
        <v>67194</v>
      </c>
      <c r="J126" s="106">
        <f>V126</f>
        <v>69882</v>
      </c>
      <c r="K126" s="69">
        <f>(E125/E121)-1</f>
        <v>2.487E-2</v>
      </c>
      <c r="L126" s="69">
        <f>(F125/F121)-1</f>
        <v>2.4982000000000001E-2</v>
      </c>
      <c r="M126" s="69">
        <f t="shared" ref="M126:P126" si="226">(G125/G121)-1</f>
        <v>2.5051E-2</v>
      </c>
      <c r="N126" s="69">
        <f t="shared" si="226"/>
        <v>2.5083000000000001E-2</v>
      </c>
      <c r="O126" s="69">
        <f t="shared" si="226"/>
        <v>2.4746000000000001E-2</v>
      </c>
      <c r="P126" s="69">
        <f t="shared" si="226"/>
        <v>2.5014999999999999E-2</v>
      </c>
      <c r="Q126" s="70">
        <f t="shared" ref="Q126:U126" si="227">ROUND((Q125*2080),5)</f>
        <v>57437.889600000002</v>
      </c>
      <c r="R126" s="71">
        <f t="shared" si="227"/>
        <v>59735.415999999997</v>
      </c>
      <c r="S126" s="71">
        <f t="shared" si="227"/>
        <v>62124.836799999997</v>
      </c>
      <c r="T126" s="71">
        <f t="shared" si="227"/>
        <v>64609.833599999998</v>
      </c>
      <c r="U126" s="71">
        <f t="shared" si="227"/>
        <v>67194.233600000007</v>
      </c>
      <c r="V126" s="71">
        <f>ROUND((V125*2080),5)</f>
        <v>69882.051200000002</v>
      </c>
      <c r="W126" s="69">
        <f>(Q125/Q121)-1</f>
        <v>2.5000000000000001E-2</v>
      </c>
      <c r="X126" s="69">
        <f>(R125/R121)-1</f>
        <v>2.5000000000000001E-2</v>
      </c>
      <c r="Y126" s="69">
        <f t="shared" ref="Y126:AB126" si="228">(S125/S121)-1</f>
        <v>2.5000000000000001E-2</v>
      </c>
      <c r="Z126" s="69">
        <f t="shared" si="228"/>
        <v>2.5000000000000001E-2</v>
      </c>
      <c r="AA126" s="69">
        <f t="shared" si="228"/>
        <v>2.5000000000000001E-2</v>
      </c>
      <c r="AB126" s="69">
        <f t="shared" si="228"/>
        <v>2.5000999999999999E-2</v>
      </c>
    </row>
    <row r="127" spans="1:28" s="2" customFormat="1" ht="13.5" customHeight="1" x14ac:dyDescent="0.2">
      <c r="A127" s="17"/>
      <c r="B127" s="136"/>
      <c r="C127" s="3"/>
      <c r="D127" s="154"/>
      <c r="E127" s="111"/>
      <c r="F127" s="112"/>
      <c r="G127" s="112"/>
      <c r="H127" s="112"/>
      <c r="I127" s="112"/>
      <c r="J127" s="112"/>
      <c r="K127" s="75"/>
      <c r="L127" s="75"/>
      <c r="M127" s="75"/>
      <c r="N127" s="75"/>
      <c r="O127" s="75"/>
      <c r="P127" s="75"/>
      <c r="Q127" s="70"/>
      <c r="R127" s="71"/>
      <c r="S127" s="71"/>
      <c r="T127" s="71"/>
      <c r="U127" s="71"/>
      <c r="V127" s="71"/>
      <c r="W127" s="75"/>
      <c r="X127" s="75"/>
      <c r="Y127" s="75"/>
      <c r="Z127" s="75"/>
      <c r="AA127" s="75"/>
      <c r="AB127" s="75"/>
    </row>
    <row r="128" spans="1:28" s="2" customFormat="1" ht="13.5" customHeight="1" thickBot="1" x14ac:dyDescent="0.25">
      <c r="A128" s="21"/>
      <c r="B128" s="91"/>
      <c r="C128" s="8"/>
      <c r="D128" s="153"/>
      <c r="E128" s="107"/>
      <c r="F128" s="108"/>
      <c r="G128" s="108"/>
      <c r="H128" s="108"/>
      <c r="I128" s="108"/>
      <c r="J128" s="108"/>
      <c r="K128" s="72"/>
      <c r="L128" s="72"/>
      <c r="M128" s="72"/>
      <c r="N128" s="72"/>
      <c r="O128" s="72"/>
      <c r="P128" s="72"/>
      <c r="Q128" s="73"/>
      <c r="R128" s="74"/>
      <c r="S128" s="74"/>
      <c r="T128" s="74"/>
      <c r="U128" s="74"/>
      <c r="V128" s="74"/>
      <c r="W128" s="72"/>
      <c r="X128" s="72"/>
      <c r="Y128" s="72"/>
      <c r="Z128" s="72"/>
      <c r="AA128" s="72"/>
      <c r="AB128" s="72"/>
    </row>
    <row r="129" spans="1:28" s="2" customFormat="1" ht="13.5" customHeight="1" x14ac:dyDescent="0.2">
      <c r="A129" s="20">
        <v>39</v>
      </c>
      <c r="B129" s="89"/>
      <c r="C129" s="9"/>
      <c r="D129" s="105">
        <f t="shared" ref="D129:D130" si="229">+Q129*96%</f>
        <v>27.17</v>
      </c>
      <c r="E129" s="105">
        <f t="shared" ref="E129:I130" si="230">Q129</f>
        <v>28.3</v>
      </c>
      <c r="F129" s="105">
        <f t="shared" si="230"/>
        <v>29.44</v>
      </c>
      <c r="G129" s="105">
        <f t="shared" si="230"/>
        <v>30.61</v>
      </c>
      <c r="H129" s="105">
        <f t="shared" si="230"/>
        <v>31.84</v>
      </c>
      <c r="I129" s="105">
        <f t="shared" si="230"/>
        <v>33.11</v>
      </c>
      <c r="J129" s="105">
        <f>V129</f>
        <v>34.44</v>
      </c>
      <c r="K129" s="69"/>
      <c r="L129" s="69">
        <f>(F129/E129)-1</f>
        <v>4.0282999999999999E-2</v>
      </c>
      <c r="M129" s="69">
        <f t="shared" ref="M129:P129" si="231">(G129/F129)-1</f>
        <v>3.9742E-2</v>
      </c>
      <c r="N129" s="69">
        <f t="shared" si="231"/>
        <v>4.0183000000000003E-2</v>
      </c>
      <c r="O129" s="69">
        <f t="shared" si="231"/>
        <v>3.9886999999999999E-2</v>
      </c>
      <c r="P129" s="69">
        <f t="shared" si="231"/>
        <v>4.0169000000000003E-2</v>
      </c>
      <c r="Q129" s="119">
        <f>ROUND(VLOOKUP($A129,'2021 REG'!$A$9:$V$477,17,FALSE)*(1+$I$2),5)</f>
        <v>28.304739999999999</v>
      </c>
      <c r="R129" s="119">
        <f>ROUND(VLOOKUP($A129,'2021 REG'!$A$9:$V$477,18,FALSE)*(1+$I$2),5)</f>
        <v>29.43693</v>
      </c>
      <c r="S129" s="119">
        <f>ROUND(VLOOKUP($A129,'2021 REG'!$A$9:$V$477,19,FALSE)*(1+$I$2),5)</f>
        <v>30.6144</v>
      </c>
      <c r="T129" s="119">
        <f>ROUND(VLOOKUP($A129,'2021 REG'!$A$9:$V$477,20,FALSE)*(1+$I$2),5)</f>
        <v>31.838989999999999</v>
      </c>
      <c r="U129" s="119">
        <f>ROUND(VLOOKUP($A129,'2021 REG'!$A$9:$V$477,21,FALSE)*(1+$I$2),5)</f>
        <v>33.112540000000003</v>
      </c>
      <c r="V129" s="119">
        <f>ROUND(VLOOKUP($A129,'2021 REG'!$A$9:$V$477,22,FALSE)*(1+$I$2),5)</f>
        <v>34.437040000000003</v>
      </c>
      <c r="W129" s="69"/>
      <c r="X129" s="69">
        <f>(R129/Q129)-1</f>
        <v>0.04</v>
      </c>
      <c r="Y129" s="69">
        <f t="shared" ref="Y129:AB129" si="232">(S129/R129)-1</f>
        <v>0.04</v>
      </c>
      <c r="Z129" s="69">
        <f t="shared" si="232"/>
        <v>0.04</v>
      </c>
      <c r="AA129" s="69">
        <f t="shared" si="232"/>
        <v>0.04</v>
      </c>
      <c r="AB129" s="69">
        <f t="shared" si="232"/>
        <v>0.04</v>
      </c>
    </row>
    <row r="130" spans="1:28" s="2" customFormat="1" ht="13.5" customHeight="1" x14ac:dyDescent="0.2">
      <c r="A130" s="6" t="s">
        <v>85</v>
      </c>
      <c r="B130" s="94"/>
      <c r="C130" s="3"/>
      <c r="D130" s="106">
        <f t="shared" si="229"/>
        <v>56519</v>
      </c>
      <c r="E130" s="106">
        <f t="shared" si="230"/>
        <v>58874</v>
      </c>
      <c r="F130" s="106">
        <f t="shared" si="230"/>
        <v>61229</v>
      </c>
      <c r="G130" s="106">
        <f t="shared" si="230"/>
        <v>63678</v>
      </c>
      <c r="H130" s="106">
        <f t="shared" si="230"/>
        <v>66225</v>
      </c>
      <c r="I130" s="106">
        <f t="shared" si="230"/>
        <v>68874</v>
      </c>
      <c r="J130" s="106">
        <f>V130</f>
        <v>71629</v>
      </c>
      <c r="K130" s="69">
        <f>(E129/E125)-1</f>
        <v>2.4990999999999999E-2</v>
      </c>
      <c r="L130" s="69">
        <f>(F129/F125)-1</f>
        <v>2.5069999999999999E-2</v>
      </c>
      <c r="M130" s="69">
        <f t="shared" ref="M130:P130" si="233">(G129/G125)-1</f>
        <v>2.4774000000000001E-2</v>
      </c>
      <c r="N130" s="69">
        <f t="shared" si="233"/>
        <v>2.5113E-2</v>
      </c>
      <c r="O130" s="69">
        <f t="shared" si="233"/>
        <v>2.5076999999999999E-2</v>
      </c>
      <c r="P130" s="69">
        <f t="shared" si="233"/>
        <v>2.5000000000000001E-2</v>
      </c>
      <c r="Q130" s="70">
        <f t="shared" ref="Q130:U130" si="234">ROUND((Q129*2080),5)</f>
        <v>58873.859199999999</v>
      </c>
      <c r="R130" s="71">
        <f t="shared" si="234"/>
        <v>61228.814400000003</v>
      </c>
      <c r="S130" s="71">
        <f t="shared" si="234"/>
        <v>63677.951999999997</v>
      </c>
      <c r="T130" s="71">
        <f t="shared" si="234"/>
        <v>66225.099199999997</v>
      </c>
      <c r="U130" s="71">
        <f t="shared" si="234"/>
        <v>68874.083199999994</v>
      </c>
      <c r="V130" s="71">
        <f>ROUND((V129*2080),5)</f>
        <v>71629.0432</v>
      </c>
      <c r="W130" s="69">
        <f>(Q129/Q125)-1</f>
        <v>2.5000000000000001E-2</v>
      </c>
      <c r="X130" s="69">
        <f>(R129/R125)-1</f>
        <v>2.5000000000000001E-2</v>
      </c>
      <c r="Y130" s="69">
        <f t="shared" ref="Y130:AB130" si="235">(S129/S125)-1</f>
        <v>2.5000000000000001E-2</v>
      </c>
      <c r="Z130" s="69">
        <f t="shared" si="235"/>
        <v>2.5000000000000001E-2</v>
      </c>
      <c r="AA130" s="69">
        <f t="shared" si="235"/>
        <v>2.5000000000000001E-2</v>
      </c>
      <c r="AB130" s="69">
        <f t="shared" si="235"/>
        <v>2.4999E-2</v>
      </c>
    </row>
    <row r="131" spans="1:28" s="2" customFormat="1" ht="13.5" customHeight="1" thickBot="1" x14ac:dyDescent="0.25">
      <c r="A131" s="22"/>
      <c r="B131" s="95"/>
      <c r="C131" s="26"/>
      <c r="D131" s="157"/>
      <c r="E131" s="107"/>
      <c r="F131" s="108"/>
      <c r="G131" s="108"/>
      <c r="H131" s="108"/>
      <c r="I131" s="108"/>
      <c r="J131" s="108"/>
      <c r="K131" s="72"/>
      <c r="L131" s="72"/>
      <c r="M131" s="72"/>
      <c r="N131" s="72"/>
      <c r="O131" s="72"/>
      <c r="P131" s="72"/>
      <c r="Q131" s="73"/>
      <c r="R131" s="74"/>
      <c r="S131" s="74"/>
      <c r="T131" s="74"/>
      <c r="U131" s="74"/>
      <c r="V131" s="74"/>
      <c r="W131" s="72"/>
      <c r="X131" s="72"/>
      <c r="Y131" s="72"/>
      <c r="Z131" s="72"/>
      <c r="AA131" s="72"/>
      <c r="AB131" s="72"/>
    </row>
    <row r="132" spans="1:28" s="2" customFormat="1" ht="13.5" customHeight="1" x14ac:dyDescent="0.2">
      <c r="A132" s="20">
        <v>40</v>
      </c>
      <c r="B132" s="94" t="s">
        <v>65</v>
      </c>
      <c r="C132" s="3" t="s">
        <v>63</v>
      </c>
      <c r="D132" s="105">
        <f t="shared" ref="D132:D133" si="236">+Q132*96%</f>
        <v>27.85</v>
      </c>
      <c r="E132" s="105">
        <f t="shared" ref="E132:I133" si="237">Q132</f>
        <v>29.01</v>
      </c>
      <c r="F132" s="105">
        <f t="shared" si="237"/>
        <v>30.17</v>
      </c>
      <c r="G132" s="105">
        <f t="shared" si="237"/>
        <v>31.38</v>
      </c>
      <c r="H132" s="105">
        <f t="shared" si="237"/>
        <v>32.630000000000003</v>
      </c>
      <c r="I132" s="105">
        <f t="shared" si="237"/>
        <v>33.94</v>
      </c>
      <c r="J132" s="105">
        <f>V132</f>
        <v>35.299999999999997</v>
      </c>
      <c r="K132" s="69"/>
      <c r="L132" s="69">
        <f>(F132/E132)-1</f>
        <v>3.9986000000000001E-2</v>
      </c>
      <c r="M132" s="69">
        <f t="shared" ref="M132:P132" si="238">(G132/F132)-1</f>
        <v>4.0106000000000003E-2</v>
      </c>
      <c r="N132" s="69">
        <f t="shared" si="238"/>
        <v>3.9834000000000001E-2</v>
      </c>
      <c r="O132" s="69">
        <f t="shared" si="238"/>
        <v>4.0147000000000002E-2</v>
      </c>
      <c r="P132" s="69">
        <f t="shared" si="238"/>
        <v>4.0071000000000002E-2</v>
      </c>
      <c r="Q132" s="119">
        <f>ROUND(VLOOKUP($A132,'2021 REG'!$A$9:$V$477,17,FALSE)*(1+$I$2),5)</f>
        <v>29.012360000000001</v>
      </c>
      <c r="R132" s="119">
        <f>ROUND(VLOOKUP($A132,'2021 REG'!$A$9:$V$477,18,FALSE)*(1+$I$2),5)</f>
        <v>30.172840000000001</v>
      </c>
      <c r="S132" s="119">
        <f>ROUND(VLOOKUP($A132,'2021 REG'!$A$9:$V$477,19,FALSE)*(1+$I$2),5)</f>
        <v>31.379770000000001</v>
      </c>
      <c r="T132" s="119">
        <f>ROUND(VLOOKUP($A132,'2021 REG'!$A$9:$V$477,20,FALSE)*(1+$I$2),5)</f>
        <v>32.63496</v>
      </c>
      <c r="U132" s="119">
        <f>ROUND(VLOOKUP($A132,'2021 REG'!$A$9:$V$477,21,FALSE)*(1+$I$2),5)</f>
        <v>33.940359999999998</v>
      </c>
      <c r="V132" s="119">
        <f>ROUND(VLOOKUP($A132,'2021 REG'!$A$9:$V$477,22,FALSE)*(1+$I$2),5)</f>
        <v>35.297980000000003</v>
      </c>
      <c r="W132" s="69"/>
      <c r="X132" s="69">
        <f>(R132/Q132)-1</f>
        <v>0.04</v>
      </c>
      <c r="Y132" s="69">
        <f t="shared" ref="Y132:AB132" si="239">(S132/R132)-1</f>
        <v>4.0001000000000002E-2</v>
      </c>
      <c r="Z132" s="69">
        <f t="shared" si="239"/>
        <v>0.04</v>
      </c>
      <c r="AA132" s="69">
        <f t="shared" si="239"/>
        <v>0.04</v>
      </c>
      <c r="AB132" s="69">
        <f t="shared" si="239"/>
        <v>0.04</v>
      </c>
    </row>
    <row r="133" spans="1:28" s="2" customFormat="1" ht="13.5" customHeight="1" x14ac:dyDescent="0.2">
      <c r="A133" s="17"/>
      <c r="B133" s="221" t="s">
        <v>102</v>
      </c>
      <c r="C133" s="222" t="s">
        <v>63</v>
      </c>
      <c r="D133" s="106">
        <f t="shared" si="236"/>
        <v>57932</v>
      </c>
      <c r="E133" s="106">
        <f t="shared" si="237"/>
        <v>60346</v>
      </c>
      <c r="F133" s="106">
        <f t="shared" si="237"/>
        <v>62760</v>
      </c>
      <c r="G133" s="106">
        <f t="shared" si="237"/>
        <v>65270</v>
      </c>
      <c r="H133" s="106">
        <f t="shared" si="237"/>
        <v>67881</v>
      </c>
      <c r="I133" s="106">
        <f t="shared" si="237"/>
        <v>70596</v>
      </c>
      <c r="J133" s="106">
        <f>V133</f>
        <v>73420</v>
      </c>
      <c r="K133" s="69">
        <f t="shared" ref="K133:P133" si="240">(E132/E129)-1</f>
        <v>2.5087999999999999E-2</v>
      </c>
      <c r="L133" s="69">
        <f t="shared" si="240"/>
        <v>2.4795999999999999E-2</v>
      </c>
      <c r="M133" s="69">
        <f t="shared" si="240"/>
        <v>2.5155E-2</v>
      </c>
      <c r="N133" s="69">
        <f t="shared" si="240"/>
        <v>2.4812000000000001E-2</v>
      </c>
      <c r="O133" s="69">
        <f t="shared" si="240"/>
        <v>2.5068E-2</v>
      </c>
      <c r="P133" s="69">
        <f t="shared" si="240"/>
        <v>2.4971E-2</v>
      </c>
      <c r="Q133" s="70">
        <f t="shared" ref="Q133:U133" si="241">ROUND((Q132*2080),5)</f>
        <v>60345.7088</v>
      </c>
      <c r="R133" s="71">
        <f t="shared" si="241"/>
        <v>62759.5072</v>
      </c>
      <c r="S133" s="71">
        <f t="shared" si="241"/>
        <v>65269.921600000001</v>
      </c>
      <c r="T133" s="71">
        <f t="shared" si="241"/>
        <v>67880.716799999995</v>
      </c>
      <c r="U133" s="71">
        <f t="shared" si="241"/>
        <v>70595.948799999998</v>
      </c>
      <c r="V133" s="71">
        <f>ROUND((V132*2080),5)</f>
        <v>73419.7984</v>
      </c>
      <c r="W133" s="69">
        <f t="shared" ref="W133:AB133" si="242">(Q132/Q129)-1</f>
        <v>2.5000000000000001E-2</v>
      </c>
      <c r="X133" s="69">
        <f t="shared" si="242"/>
        <v>2.5000000000000001E-2</v>
      </c>
      <c r="Y133" s="69">
        <f t="shared" si="242"/>
        <v>2.5000000000000001E-2</v>
      </c>
      <c r="Z133" s="69">
        <f t="shared" si="242"/>
        <v>2.5000000000000001E-2</v>
      </c>
      <c r="AA133" s="69">
        <f t="shared" si="242"/>
        <v>2.5000000000000001E-2</v>
      </c>
      <c r="AB133" s="69">
        <f t="shared" si="242"/>
        <v>2.5000000000000001E-2</v>
      </c>
    </row>
    <row r="134" spans="1:28" s="2" customFormat="1" ht="13.5" customHeight="1" thickBot="1" x14ac:dyDescent="0.25">
      <c r="A134" s="21"/>
      <c r="B134" s="91"/>
      <c r="C134" s="8"/>
      <c r="D134" s="153"/>
      <c r="E134" s="107"/>
      <c r="F134" s="108"/>
      <c r="G134" s="108"/>
      <c r="H134" s="108"/>
      <c r="I134" s="108"/>
      <c r="J134" s="108"/>
      <c r="K134" s="72"/>
      <c r="L134" s="72"/>
      <c r="M134" s="72"/>
      <c r="N134" s="72"/>
      <c r="O134" s="72"/>
      <c r="P134" s="72"/>
      <c r="Q134" s="73"/>
      <c r="R134" s="74"/>
      <c r="S134" s="74"/>
      <c r="T134" s="74"/>
      <c r="U134" s="74"/>
      <c r="V134" s="74"/>
      <c r="W134" s="72"/>
      <c r="X134" s="72"/>
      <c r="Y134" s="72"/>
      <c r="Z134" s="72"/>
      <c r="AA134" s="72"/>
      <c r="AB134" s="72"/>
    </row>
    <row r="135" spans="1:28" s="2" customFormat="1" ht="13.5" customHeight="1" x14ac:dyDescent="0.2">
      <c r="A135" s="20">
        <v>41</v>
      </c>
      <c r="B135" s="90" t="s">
        <v>103</v>
      </c>
      <c r="C135" s="9" t="s">
        <v>63</v>
      </c>
      <c r="D135" s="105">
        <f t="shared" ref="D135:D136" si="243">+Q135*96%</f>
        <v>28.55</v>
      </c>
      <c r="E135" s="105">
        <f t="shared" ref="E135:I136" si="244">Q135</f>
        <v>29.74</v>
      </c>
      <c r="F135" s="105">
        <f t="shared" si="244"/>
        <v>30.93</v>
      </c>
      <c r="G135" s="105">
        <f t="shared" si="244"/>
        <v>32.159999999999997</v>
      </c>
      <c r="H135" s="105">
        <f t="shared" si="244"/>
        <v>33.450000000000003</v>
      </c>
      <c r="I135" s="105">
        <f t="shared" si="244"/>
        <v>34.79</v>
      </c>
      <c r="J135" s="105">
        <f>V135</f>
        <v>36.18</v>
      </c>
      <c r="K135" s="69"/>
      <c r="L135" s="69">
        <f>(F135/E135)-1</f>
        <v>4.0013E-2</v>
      </c>
      <c r="M135" s="69">
        <f t="shared" ref="M135:P135" si="245">(G135/F135)-1</f>
        <v>3.9766999999999997E-2</v>
      </c>
      <c r="N135" s="69">
        <f t="shared" si="245"/>
        <v>4.0112000000000002E-2</v>
      </c>
      <c r="O135" s="69">
        <f t="shared" si="245"/>
        <v>4.0059999999999998E-2</v>
      </c>
      <c r="P135" s="69">
        <f t="shared" si="245"/>
        <v>3.9954000000000003E-2</v>
      </c>
      <c r="Q135" s="119">
        <f>ROUND(VLOOKUP($A135,'2021 REG'!$A$9:$V$477,17,FALSE)*(1+$I$2),5)</f>
        <v>29.737649999999999</v>
      </c>
      <c r="R135" s="119">
        <f>ROUND(VLOOKUP($A135,'2021 REG'!$A$9:$V$477,18,FALSE)*(1+$I$2),5)</f>
        <v>30.92718</v>
      </c>
      <c r="S135" s="119">
        <f>ROUND(VLOOKUP($A135,'2021 REG'!$A$9:$V$477,19,FALSE)*(1+$I$2),5)</f>
        <v>32.164279999999998</v>
      </c>
      <c r="T135" s="119">
        <f>ROUND(VLOOKUP($A135,'2021 REG'!$A$9:$V$477,20,FALSE)*(1+$I$2),5)</f>
        <v>33.450850000000003</v>
      </c>
      <c r="U135" s="119">
        <f>ROUND(VLOOKUP($A135,'2021 REG'!$A$9:$V$477,21,FALSE)*(1+$I$2),5)</f>
        <v>34.788870000000003</v>
      </c>
      <c r="V135" s="119">
        <f>ROUND(VLOOKUP($A135,'2021 REG'!$A$9:$V$477,22,FALSE)*(1+$I$2),5)</f>
        <v>36.180439999999997</v>
      </c>
      <c r="W135" s="69"/>
      <c r="X135" s="69">
        <f>(R135/Q135)-1</f>
        <v>4.0001000000000002E-2</v>
      </c>
      <c r="Y135" s="69">
        <f t="shared" ref="Y135:AB135" si="246">(S135/R135)-1</f>
        <v>0.04</v>
      </c>
      <c r="Z135" s="69">
        <f t="shared" si="246"/>
        <v>0.04</v>
      </c>
      <c r="AA135" s="69">
        <f t="shared" si="246"/>
        <v>0.04</v>
      </c>
      <c r="AB135" s="69">
        <f t="shared" si="246"/>
        <v>0.04</v>
      </c>
    </row>
    <row r="136" spans="1:28" s="2" customFormat="1" ht="13.5" customHeight="1" x14ac:dyDescent="0.2">
      <c r="A136" s="17" t="s">
        <v>85</v>
      </c>
      <c r="B136" s="94" t="s">
        <v>98</v>
      </c>
      <c r="C136" s="5" t="s">
        <v>63</v>
      </c>
      <c r="D136" s="106">
        <f t="shared" si="243"/>
        <v>59380</v>
      </c>
      <c r="E136" s="106">
        <f t="shared" si="244"/>
        <v>61854</v>
      </c>
      <c r="F136" s="106">
        <f t="shared" si="244"/>
        <v>64329</v>
      </c>
      <c r="G136" s="106">
        <f t="shared" si="244"/>
        <v>66902</v>
      </c>
      <c r="H136" s="106">
        <f t="shared" si="244"/>
        <v>69578</v>
      </c>
      <c r="I136" s="106">
        <f t="shared" si="244"/>
        <v>72361</v>
      </c>
      <c r="J136" s="106">
        <f>V136</f>
        <v>75255</v>
      </c>
      <c r="K136" s="69">
        <f t="shared" ref="K136:P136" si="247">(E135/E132)-1</f>
        <v>2.5163999999999999E-2</v>
      </c>
      <c r="L136" s="69">
        <f t="shared" si="247"/>
        <v>2.5191000000000002E-2</v>
      </c>
      <c r="M136" s="69">
        <f t="shared" si="247"/>
        <v>2.4857000000000001E-2</v>
      </c>
      <c r="N136" s="69">
        <f t="shared" si="247"/>
        <v>2.513E-2</v>
      </c>
      <c r="O136" s="69">
        <f t="shared" si="247"/>
        <v>2.5044E-2</v>
      </c>
      <c r="P136" s="69">
        <f t="shared" si="247"/>
        <v>2.4929E-2</v>
      </c>
      <c r="Q136" s="70">
        <f t="shared" ref="Q136:U136" si="248">ROUND((Q135*2080),5)</f>
        <v>61854.311999999998</v>
      </c>
      <c r="R136" s="71">
        <f t="shared" si="248"/>
        <v>64328.534399999997</v>
      </c>
      <c r="S136" s="71">
        <f t="shared" si="248"/>
        <v>66901.702399999995</v>
      </c>
      <c r="T136" s="71">
        <f t="shared" si="248"/>
        <v>69577.767999999996</v>
      </c>
      <c r="U136" s="71">
        <f t="shared" si="248"/>
        <v>72360.849600000001</v>
      </c>
      <c r="V136" s="71">
        <f>ROUND((V135*2080),5)</f>
        <v>75255.315199999997</v>
      </c>
      <c r="W136" s="69">
        <f t="shared" ref="W136:AB136" si="249">(Q135/Q132)-1</f>
        <v>2.4999E-2</v>
      </c>
      <c r="X136" s="69">
        <f t="shared" si="249"/>
        <v>2.5000999999999999E-2</v>
      </c>
      <c r="Y136" s="69">
        <f t="shared" si="249"/>
        <v>2.5000999999999999E-2</v>
      </c>
      <c r="Z136" s="69">
        <f t="shared" si="249"/>
        <v>2.5000000000000001E-2</v>
      </c>
      <c r="AA136" s="69">
        <f t="shared" si="249"/>
        <v>2.5000000000000001E-2</v>
      </c>
      <c r="AB136" s="69">
        <f t="shared" si="249"/>
        <v>2.5000000000000001E-2</v>
      </c>
    </row>
    <row r="137" spans="1:28" s="2" customFormat="1" ht="13.5" customHeight="1" x14ac:dyDescent="0.2">
      <c r="A137" s="17" t="s">
        <v>85</v>
      </c>
      <c r="B137" s="90" t="s">
        <v>66</v>
      </c>
      <c r="C137" s="5" t="s">
        <v>63</v>
      </c>
      <c r="D137" s="156"/>
      <c r="E137" s="111"/>
      <c r="F137" s="112"/>
      <c r="G137" s="112"/>
      <c r="H137" s="112"/>
      <c r="I137" s="112"/>
      <c r="J137" s="112"/>
      <c r="K137" s="75"/>
      <c r="L137" s="75"/>
      <c r="M137" s="75"/>
      <c r="N137" s="75"/>
      <c r="O137" s="75"/>
      <c r="P137" s="75"/>
      <c r="Q137" s="70"/>
      <c r="R137" s="71"/>
      <c r="S137" s="71"/>
      <c r="T137" s="71"/>
      <c r="U137" s="71"/>
      <c r="V137" s="71"/>
      <c r="W137" s="75"/>
      <c r="X137" s="75"/>
      <c r="Y137" s="75"/>
      <c r="Z137" s="75"/>
      <c r="AA137" s="75"/>
      <c r="AB137" s="75"/>
    </row>
    <row r="138" spans="1:28" s="2" customFormat="1" ht="13.5" customHeight="1" x14ac:dyDescent="0.2">
      <c r="A138" s="17"/>
      <c r="B138" s="90" t="s">
        <v>67</v>
      </c>
      <c r="C138" s="5" t="s">
        <v>63</v>
      </c>
      <c r="D138" s="156"/>
      <c r="E138" s="111"/>
      <c r="F138" s="112"/>
      <c r="G138" s="112"/>
      <c r="H138" s="112"/>
      <c r="I138" s="112"/>
      <c r="J138" s="112"/>
      <c r="K138" s="75"/>
      <c r="L138" s="75"/>
      <c r="M138" s="75"/>
      <c r="N138" s="75"/>
      <c r="O138" s="75"/>
      <c r="P138" s="75"/>
      <c r="Q138" s="70"/>
      <c r="R138" s="71"/>
      <c r="S138" s="71"/>
      <c r="T138" s="71"/>
      <c r="U138" s="71"/>
      <c r="V138" s="71"/>
      <c r="W138" s="75"/>
      <c r="X138" s="75"/>
      <c r="Y138" s="75"/>
      <c r="Z138" s="75"/>
      <c r="AA138" s="75"/>
      <c r="AB138" s="75"/>
    </row>
    <row r="139" spans="1:28" s="2" customFormat="1" ht="13.5" customHeight="1" thickBot="1" x14ac:dyDescent="0.25">
      <c r="A139" s="21"/>
      <c r="B139" s="90"/>
      <c r="C139" s="8"/>
      <c r="D139" s="153"/>
      <c r="E139" s="114"/>
      <c r="F139" s="115"/>
      <c r="G139" s="115"/>
      <c r="H139" s="115"/>
      <c r="I139" s="115"/>
      <c r="J139" s="115"/>
      <c r="K139" s="79"/>
      <c r="L139" s="79"/>
      <c r="M139" s="79"/>
      <c r="N139" s="79"/>
      <c r="O139" s="79"/>
      <c r="P139" s="79"/>
      <c r="Q139" s="80"/>
      <c r="R139" s="81"/>
      <c r="S139" s="81"/>
      <c r="T139" s="81"/>
      <c r="U139" s="81"/>
      <c r="V139" s="81"/>
      <c r="W139" s="79"/>
      <c r="X139" s="79"/>
      <c r="Y139" s="79"/>
      <c r="Z139" s="79"/>
      <c r="AA139" s="79"/>
      <c r="AB139" s="79"/>
    </row>
    <row r="140" spans="1:28" s="2" customFormat="1" ht="13.5" customHeight="1" x14ac:dyDescent="0.2">
      <c r="A140" s="20">
        <v>42</v>
      </c>
      <c r="B140" s="92" t="s">
        <v>19</v>
      </c>
      <c r="C140" s="9" t="s">
        <v>63</v>
      </c>
      <c r="D140" s="105">
        <f t="shared" ref="D140:D141" si="250">+Q140*96%</f>
        <v>29.26</v>
      </c>
      <c r="E140" s="105">
        <f t="shared" ref="E140:I141" si="251">Q140</f>
        <v>30.48</v>
      </c>
      <c r="F140" s="105">
        <f t="shared" si="251"/>
        <v>31.7</v>
      </c>
      <c r="G140" s="105">
        <f t="shared" si="251"/>
        <v>32.97</v>
      </c>
      <c r="H140" s="105">
        <f t="shared" si="251"/>
        <v>34.29</v>
      </c>
      <c r="I140" s="105">
        <f t="shared" si="251"/>
        <v>35.659999999999997</v>
      </c>
      <c r="J140" s="105">
        <f>V140</f>
        <v>37.08</v>
      </c>
      <c r="K140" s="69"/>
      <c r="L140" s="69">
        <f>(F140/E140)-1</f>
        <v>4.0025999999999999E-2</v>
      </c>
      <c r="M140" s="69">
        <f t="shared" ref="M140:P140" si="252">(G140/F140)-1</f>
        <v>4.0063000000000001E-2</v>
      </c>
      <c r="N140" s="69">
        <f t="shared" si="252"/>
        <v>4.0036000000000002E-2</v>
      </c>
      <c r="O140" s="69">
        <f t="shared" si="252"/>
        <v>3.9953000000000002E-2</v>
      </c>
      <c r="P140" s="69">
        <f t="shared" si="252"/>
        <v>3.9821000000000002E-2</v>
      </c>
      <c r="Q140" s="119">
        <f>ROUND(VLOOKUP($A140,'2021 REG'!$A$9:$V$477,17,FALSE)*(1+$I$2),5)</f>
        <v>30.481120000000001</v>
      </c>
      <c r="R140" s="119">
        <f>ROUND(VLOOKUP($A140,'2021 REG'!$A$9:$V$477,18,FALSE)*(1+$I$2),5)</f>
        <v>31.700340000000001</v>
      </c>
      <c r="S140" s="119">
        <f>ROUND(VLOOKUP($A140,'2021 REG'!$A$9:$V$477,19,FALSE)*(1+$I$2),5)</f>
        <v>32.968380000000003</v>
      </c>
      <c r="T140" s="119">
        <f>ROUND(VLOOKUP($A140,'2021 REG'!$A$9:$V$477,20,FALSE)*(1+$I$2),5)</f>
        <v>34.287109999999998</v>
      </c>
      <c r="U140" s="119">
        <f>ROUND(VLOOKUP($A140,'2021 REG'!$A$9:$V$477,21,FALSE)*(1+$I$2),5)</f>
        <v>35.658580000000001</v>
      </c>
      <c r="V140" s="119">
        <f>ROUND(VLOOKUP($A140,'2021 REG'!$A$9:$V$477,22,FALSE)*(1+$I$2),5)</f>
        <v>37.08493</v>
      </c>
      <c r="W140" s="69"/>
      <c r="X140" s="69">
        <f>(R140/Q140)-1</f>
        <v>3.9999E-2</v>
      </c>
      <c r="Y140" s="69">
        <f t="shared" ref="Y140:AB140" si="253">(S140/R140)-1</f>
        <v>4.0001000000000002E-2</v>
      </c>
      <c r="Z140" s="69">
        <f t="shared" si="253"/>
        <v>0.04</v>
      </c>
      <c r="AA140" s="69">
        <f t="shared" si="253"/>
        <v>0.04</v>
      </c>
      <c r="AB140" s="69">
        <f t="shared" si="253"/>
        <v>0.04</v>
      </c>
    </row>
    <row r="141" spans="1:28" s="2" customFormat="1" ht="13.5" customHeight="1" x14ac:dyDescent="0.2">
      <c r="A141" s="17"/>
      <c r="B141" s="90" t="s">
        <v>68</v>
      </c>
      <c r="C141" s="5" t="s">
        <v>63</v>
      </c>
      <c r="D141" s="106">
        <f t="shared" si="250"/>
        <v>60865</v>
      </c>
      <c r="E141" s="106">
        <f t="shared" si="251"/>
        <v>63401</v>
      </c>
      <c r="F141" s="106">
        <f t="shared" si="251"/>
        <v>65937</v>
      </c>
      <c r="G141" s="106">
        <f t="shared" si="251"/>
        <v>68574</v>
      </c>
      <c r="H141" s="106">
        <f t="shared" si="251"/>
        <v>71317</v>
      </c>
      <c r="I141" s="106">
        <f t="shared" si="251"/>
        <v>74170</v>
      </c>
      <c r="J141" s="106">
        <f>V141</f>
        <v>77137</v>
      </c>
      <c r="K141" s="69">
        <f t="shared" ref="K141:P141" si="254">(E140/E135)-1</f>
        <v>2.4882000000000001E-2</v>
      </c>
      <c r="L141" s="69">
        <f t="shared" si="254"/>
        <v>2.4895E-2</v>
      </c>
      <c r="M141" s="69">
        <f t="shared" si="254"/>
        <v>2.5187000000000001E-2</v>
      </c>
      <c r="N141" s="69">
        <f t="shared" si="254"/>
        <v>2.5111999999999999E-2</v>
      </c>
      <c r="O141" s="69">
        <f t="shared" si="254"/>
        <v>2.5007000000000001E-2</v>
      </c>
      <c r="P141" s="69">
        <f t="shared" si="254"/>
        <v>2.4875999999999999E-2</v>
      </c>
      <c r="Q141" s="70">
        <f t="shared" ref="Q141:U141" si="255">ROUND((Q140*2080),5)</f>
        <v>63400.729599999999</v>
      </c>
      <c r="R141" s="71">
        <f t="shared" si="255"/>
        <v>65936.707200000004</v>
      </c>
      <c r="S141" s="71">
        <f t="shared" si="255"/>
        <v>68574.2304</v>
      </c>
      <c r="T141" s="71">
        <f t="shared" si="255"/>
        <v>71317.188800000004</v>
      </c>
      <c r="U141" s="71">
        <f t="shared" si="255"/>
        <v>74169.846399999995</v>
      </c>
      <c r="V141" s="71">
        <f>ROUND((V140*2080),5)</f>
        <v>77136.654399999999</v>
      </c>
      <c r="W141" s="69">
        <f t="shared" ref="W141:AB141" si="256">(Q140/Q135)-1</f>
        <v>2.5000999999999999E-2</v>
      </c>
      <c r="X141" s="69">
        <f t="shared" si="256"/>
        <v>2.4999E-2</v>
      </c>
      <c r="Y141" s="69">
        <f t="shared" si="256"/>
        <v>2.5000000000000001E-2</v>
      </c>
      <c r="Z141" s="69">
        <f t="shared" si="256"/>
        <v>2.5000000000000001E-2</v>
      </c>
      <c r="AA141" s="69">
        <f t="shared" si="256"/>
        <v>2.5000000000000001E-2</v>
      </c>
      <c r="AB141" s="69">
        <f t="shared" si="256"/>
        <v>2.4999E-2</v>
      </c>
    </row>
    <row r="142" spans="1:28" s="2" customFormat="1" ht="13.5" customHeight="1" x14ac:dyDescent="0.2">
      <c r="A142" s="17"/>
      <c r="B142" s="90" t="s">
        <v>70</v>
      </c>
      <c r="C142" s="5" t="s">
        <v>63</v>
      </c>
      <c r="D142" s="156"/>
      <c r="E142" s="111"/>
      <c r="F142" s="112"/>
      <c r="G142" s="112"/>
      <c r="H142" s="112"/>
      <c r="I142" s="112"/>
      <c r="J142" s="112"/>
      <c r="K142" s="75"/>
      <c r="L142" s="75"/>
      <c r="M142" s="75"/>
      <c r="N142" s="75"/>
      <c r="O142" s="75"/>
      <c r="P142" s="75"/>
      <c r="Q142" s="70"/>
      <c r="R142" s="71"/>
      <c r="S142" s="71"/>
      <c r="T142" s="71"/>
      <c r="U142" s="71"/>
      <c r="V142" s="71"/>
      <c r="W142" s="75"/>
      <c r="X142" s="75"/>
      <c r="Y142" s="75"/>
      <c r="Z142" s="75"/>
      <c r="AA142" s="75"/>
      <c r="AB142" s="75"/>
    </row>
    <row r="143" spans="1:28" s="2" customFormat="1" ht="13.5" customHeight="1" x14ac:dyDescent="0.2">
      <c r="A143" s="17"/>
      <c r="B143" s="90" t="s">
        <v>17</v>
      </c>
      <c r="C143" s="5" t="s">
        <v>63</v>
      </c>
      <c r="D143" s="156"/>
      <c r="E143" s="111"/>
      <c r="F143" s="112"/>
      <c r="G143" s="112"/>
      <c r="H143" s="112"/>
      <c r="I143" s="112"/>
      <c r="J143" s="112"/>
      <c r="K143" s="75"/>
      <c r="L143" s="75"/>
      <c r="M143" s="75"/>
      <c r="N143" s="75"/>
      <c r="O143" s="75"/>
      <c r="P143" s="75"/>
      <c r="Q143" s="70"/>
      <c r="R143" s="71"/>
      <c r="S143" s="71"/>
      <c r="T143" s="71"/>
      <c r="U143" s="71"/>
      <c r="V143" s="71"/>
      <c r="W143" s="75"/>
      <c r="X143" s="75"/>
      <c r="Y143" s="75"/>
      <c r="Z143" s="75"/>
      <c r="AA143" s="75"/>
      <c r="AB143" s="75"/>
    </row>
    <row r="144" spans="1:28" s="2" customFormat="1" ht="13.5" customHeight="1" x14ac:dyDescent="0.2">
      <c r="A144" s="17"/>
      <c r="B144" s="90" t="s">
        <v>20</v>
      </c>
      <c r="C144" s="5" t="s">
        <v>63</v>
      </c>
      <c r="D144" s="156"/>
      <c r="E144" s="111"/>
      <c r="F144" s="112"/>
      <c r="G144" s="112"/>
      <c r="H144" s="112"/>
      <c r="I144" s="112"/>
      <c r="J144" s="112"/>
      <c r="K144" s="75"/>
      <c r="L144" s="75"/>
      <c r="M144" s="75"/>
      <c r="N144" s="75"/>
      <c r="O144" s="75"/>
      <c r="P144" s="75"/>
      <c r="Q144" s="70"/>
      <c r="R144" s="71"/>
      <c r="S144" s="71"/>
      <c r="T144" s="71"/>
      <c r="U144" s="71"/>
      <c r="V144" s="71"/>
      <c r="W144" s="75"/>
      <c r="X144" s="75"/>
      <c r="Y144" s="75"/>
      <c r="Z144" s="75"/>
      <c r="AA144" s="75"/>
      <c r="AB144" s="75"/>
    </row>
    <row r="145" spans="1:28" s="2" customFormat="1" ht="13.5" customHeight="1" x14ac:dyDescent="0.2">
      <c r="A145" s="17"/>
      <c r="B145" s="90" t="s">
        <v>71</v>
      </c>
      <c r="C145" s="5" t="s">
        <v>63</v>
      </c>
      <c r="D145" s="156"/>
      <c r="E145" s="111"/>
      <c r="F145" s="112"/>
      <c r="G145" s="112"/>
      <c r="H145" s="112"/>
      <c r="I145" s="112"/>
      <c r="J145" s="112"/>
      <c r="K145" s="75"/>
      <c r="L145" s="75"/>
      <c r="M145" s="75"/>
      <c r="N145" s="75"/>
      <c r="O145" s="75"/>
      <c r="P145" s="75"/>
      <c r="Q145" s="70"/>
      <c r="R145" s="71"/>
      <c r="S145" s="71"/>
      <c r="T145" s="71"/>
      <c r="U145" s="71"/>
      <c r="V145" s="71"/>
      <c r="W145" s="75"/>
      <c r="X145" s="75"/>
      <c r="Y145" s="75"/>
      <c r="Z145" s="75"/>
      <c r="AA145" s="75"/>
      <c r="AB145" s="75"/>
    </row>
    <row r="146" spans="1:28" s="2" customFormat="1" ht="13.5" customHeight="1" x14ac:dyDescent="0.2">
      <c r="A146" s="17"/>
      <c r="B146" s="90" t="s">
        <v>173</v>
      </c>
      <c r="C146" s="5" t="s">
        <v>63</v>
      </c>
      <c r="D146" s="156"/>
      <c r="E146" s="111"/>
      <c r="F146" s="112"/>
      <c r="G146" s="112"/>
      <c r="H146" s="112"/>
      <c r="I146" s="112"/>
      <c r="J146" s="112"/>
      <c r="K146" s="75"/>
      <c r="L146" s="75"/>
      <c r="M146" s="75"/>
      <c r="N146" s="75"/>
      <c r="O146" s="75"/>
      <c r="P146" s="75"/>
      <c r="Q146" s="70"/>
      <c r="R146" s="71"/>
      <c r="S146" s="71"/>
      <c r="T146" s="71"/>
      <c r="U146" s="71"/>
      <c r="V146" s="71"/>
      <c r="W146" s="75"/>
      <c r="X146" s="75"/>
      <c r="Y146" s="75"/>
      <c r="Z146" s="75"/>
      <c r="AA146" s="75"/>
      <c r="AB146" s="75"/>
    </row>
    <row r="147" spans="1:28" s="2" customFormat="1" ht="13.5" customHeight="1" thickBot="1" x14ac:dyDescent="0.25">
      <c r="A147" s="21"/>
      <c r="B147" s="90"/>
      <c r="C147" s="8"/>
      <c r="D147" s="153"/>
      <c r="E147" s="114"/>
      <c r="F147" s="115"/>
      <c r="G147" s="115"/>
      <c r="H147" s="115"/>
      <c r="I147" s="115"/>
      <c r="J147" s="115"/>
      <c r="K147" s="79"/>
      <c r="L147" s="79"/>
      <c r="M147" s="79"/>
      <c r="N147" s="79"/>
      <c r="O147" s="79"/>
      <c r="P147" s="79"/>
      <c r="Q147" s="80"/>
      <c r="R147" s="81"/>
      <c r="S147" s="81"/>
      <c r="T147" s="81"/>
      <c r="U147" s="81"/>
      <c r="V147" s="81"/>
      <c r="W147" s="79"/>
      <c r="X147" s="79"/>
      <c r="Y147" s="79"/>
      <c r="Z147" s="79"/>
      <c r="AA147" s="79"/>
      <c r="AB147" s="79"/>
    </row>
    <row r="148" spans="1:28" s="2" customFormat="1" ht="13.5" customHeight="1" x14ac:dyDescent="0.2">
      <c r="A148" s="20">
        <v>43</v>
      </c>
      <c r="B148" s="92" t="s">
        <v>69</v>
      </c>
      <c r="C148" s="9" t="s">
        <v>63</v>
      </c>
      <c r="D148" s="105">
        <f t="shared" ref="D148:D149" si="257">+Q148*96%</f>
        <v>29.99</v>
      </c>
      <c r="E148" s="105">
        <f t="shared" ref="E148:I149" si="258">Q148</f>
        <v>31.24</v>
      </c>
      <c r="F148" s="105">
        <f t="shared" si="258"/>
        <v>32.49</v>
      </c>
      <c r="G148" s="105">
        <f t="shared" si="258"/>
        <v>33.79</v>
      </c>
      <c r="H148" s="105">
        <f t="shared" si="258"/>
        <v>35.14</v>
      </c>
      <c r="I148" s="105">
        <f t="shared" si="258"/>
        <v>36.549999999999997</v>
      </c>
      <c r="J148" s="105">
        <f>V148</f>
        <v>38.01</v>
      </c>
      <c r="K148" s="69"/>
      <c r="L148" s="69">
        <f>(F148/E148)-1</f>
        <v>4.0013E-2</v>
      </c>
      <c r="M148" s="69">
        <f t="shared" ref="M148:P148" si="259">(G148/F148)-1</f>
        <v>4.0011999999999999E-2</v>
      </c>
      <c r="N148" s="69">
        <f t="shared" si="259"/>
        <v>3.9953000000000002E-2</v>
      </c>
      <c r="O148" s="69">
        <f t="shared" si="259"/>
        <v>4.0125000000000001E-2</v>
      </c>
      <c r="P148" s="69">
        <f t="shared" si="259"/>
        <v>3.9945000000000001E-2</v>
      </c>
      <c r="Q148" s="119">
        <f>ROUND(VLOOKUP($A148,'2021 REG'!$A$9:$V$477,17,FALSE)*(1+$I$2),5)</f>
        <v>31.243120000000001</v>
      </c>
      <c r="R148" s="119">
        <f>ROUND(VLOOKUP($A148,'2021 REG'!$A$9:$V$477,18,FALSE)*(1+$I$2),5)</f>
        <v>32.492840000000001</v>
      </c>
      <c r="S148" s="119">
        <f>ROUND(VLOOKUP($A148,'2021 REG'!$A$9:$V$477,19,FALSE)*(1+$I$2),5)</f>
        <v>33.792569999999998</v>
      </c>
      <c r="T148" s="119">
        <f>ROUND(VLOOKUP($A148,'2021 REG'!$A$9:$V$477,20,FALSE)*(1+$I$2),5)</f>
        <v>35.144269999999999</v>
      </c>
      <c r="U148" s="119">
        <f>ROUND(VLOOKUP($A148,'2021 REG'!$A$9:$V$477,21,FALSE)*(1+$I$2),5)</f>
        <v>36.550049999999999</v>
      </c>
      <c r="V148" s="119">
        <f>ROUND(VLOOKUP($A148,'2021 REG'!$A$9:$V$477,22,FALSE)*(1+$I$2),5)</f>
        <v>38.012070000000001</v>
      </c>
      <c r="W148" s="69"/>
      <c r="X148" s="69">
        <f>(R148/Q148)-1</f>
        <v>0.04</v>
      </c>
      <c r="Y148" s="69">
        <f t="shared" ref="Y148:AB148" si="260">(S148/R148)-1</f>
        <v>4.0001000000000002E-2</v>
      </c>
      <c r="Z148" s="69">
        <f t="shared" si="260"/>
        <v>0.04</v>
      </c>
      <c r="AA148" s="69">
        <f t="shared" si="260"/>
        <v>0.04</v>
      </c>
      <c r="AB148" s="69">
        <f t="shared" si="260"/>
        <v>0.04</v>
      </c>
    </row>
    <row r="149" spans="1:28" s="2" customFormat="1" ht="13.5" customHeight="1" x14ac:dyDescent="0.2">
      <c r="A149" s="6"/>
      <c r="B149" s="90" t="s">
        <v>18</v>
      </c>
      <c r="C149" s="5" t="s">
        <v>63</v>
      </c>
      <c r="D149" s="106">
        <f t="shared" si="257"/>
        <v>62386</v>
      </c>
      <c r="E149" s="106">
        <f t="shared" si="258"/>
        <v>64986</v>
      </c>
      <c r="F149" s="106">
        <f t="shared" si="258"/>
        <v>67585</v>
      </c>
      <c r="G149" s="106">
        <f t="shared" si="258"/>
        <v>70289</v>
      </c>
      <c r="H149" s="106">
        <f t="shared" si="258"/>
        <v>73100</v>
      </c>
      <c r="I149" s="106">
        <f t="shared" si="258"/>
        <v>76024</v>
      </c>
      <c r="J149" s="106">
        <f>V149</f>
        <v>79065</v>
      </c>
      <c r="K149" s="69">
        <f t="shared" ref="K149:P149" si="261">(E148/E140)-1</f>
        <v>2.4934000000000001E-2</v>
      </c>
      <c r="L149" s="69">
        <f t="shared" si="261"/>
        <v>2.4920999999999999E-2</v>
      </c>
      <c r="M149" s="69">
        <f t="shared" si="261"/>
        <v>2.4871000000000001E-2</v>
      </c>
      <c r="N149" s="69">
        <f t="shared" si="261"/>
        <v>2.4788999999999999E-2</v>
      </c>
      <c r="O149" s="69">
        <f t="shared" si="261"/>
        <v>2.4958000000000001E-2</v>
      </c>
      <c r="P149" s="69">
        <f t="shared" si="261"/>
        <v>2.5080999999999999E-2</v>
      </c>
      <c r="Q149" s="70">
        <f t="shared" ref="Q149:U149" si="262">ROUND((Q148*2080),5)</f>
        <v>64985.689599999998</v>
      </c>
      <c r="R149" s="71">
        <f t="shared" si="262"/>
        <v>67585.107199999999</v>
      </c>
      <c r="S149" s="71">
        <f t="shared" si="262"/>
        <v>70288.545599999998</v>
      </c>
      <c r="T149" s="71">
        <f t="shared" si="262"/>
        <v>73100.081600000005</v>
      </c>
      <c r="U149" s="71">
        <f t="shared" si="262"/>
        <v>76024.104000000007</v>
      </c>
      <c r="V149" s="71">
        <f>ROUND((V148*2080),5)</f>
        <v>79065.105599999995</v>
      </c>
      <c r="W149" s="69">
        <f t="shared" ref="W149:AB149" si="263">(Q148/Q140)-1</f>
        <v>2.4999E-2</v>
      </c>
      <c r="X149" s="69">
        <f t="shared" si="263"/>
        <v>2.5000000000000001E-2</v>
      </c>
      <c r="Y149" s="69">
        <f t="shared" si="263"/>
        <v>2.4999E-2</v>
      </c>
      <c r="Z149" s="69">
        <f t="shared" si="263"/>
        <v>2.4999E-2</v>
      </c>
      <c r="AA149" s="69">
        <f t="shared" si="263"/>
        <v>2.5000000000000001E-2</v>
      </c>
      <c r="AB149" s="69">
        <f t="shared" si="263"/>
        <v>2.5000000000000001E-2</v>
      </c>
    </row>
    <row r="150" spans="1:28" s="2" customFormat="1" ht="13.5" customHeight="1" x14ac:dyDescent="0.2">
      <c r="A150" s="17"/>
      <c r="B150" s="90" t="s">
        <v>72</v>
      </c>
      <c r="C150" s="5" t="s">
        <v>63</v>
      </c>
      <c r="D150" s="156"/>
      <c r="E150" s="111"/>
      <c r="F150" s="112"/>
      <c r="G150" s="112"/>
      <c r="H150" s="112"/>
      <c r="I150" s="112"/>
      <c r="J150" s="112"/>
      <c r="K150" s="75"/>
      <c r="L150" s="75"/>
      <c r="M150" s="75"/>
      <c r="N150" s="75"/>
      <c r="O150" s="75"/>
      <c r="P150" s="75"/>
      <c r="Q150" s="70"/>
      <c r="R150" s="71"/>
      <c r="S150" s="71"/>
      <c r="T150" s="71"/>
      <c r="U150" s="71"/>
      <c r="V150" s="71"/>
      <c r="W150" s="75"/>
      <c r="X150" s="75"/>
      <c r="Y150" s="75"/>
      <c r="Z150" s="75"/>
      <c r="AA150" s="75"/>
      <c r="AB150" s="75"/>
    </row>
    <row r="151" spans="1:28" s="2" customFormat="1" ht="13.5" customHeight="1" thickBot="1" x14ac:dyDescent="0.25">
      <c r="A151" s="21"/>
      <c r="B151" s="90"/>
      <c r="C151" s="8"/>
      <c r="D151" s="153"/>
      <c r="E151" s="114"/>
      <c r="F151" s="115"/>
      <c r="G151" s="115"/>
      <c r="H151" s="115"/>
      <c r="I151" s="115"/>
      <c r="J151" s="115"/>
      <c r="K151" s="79"/>
      <c r="L151" s="79"/>
      <c r="M151" s="79"/>
      <c r="N151" s="79"/>
      <c r="O151" s="79"/>
      <c r="P151" s="79"/>
      <c r="Q151" s="80"/>
      <c r="R151" s="81"/>
      <c r="S151" s="81"/>
      <c r="T151" s="81"/>
      <c r="U151" s="81"/>
      <c r="V151" s="81"/>
      <c r="W151" s="79"/>
      <c r="X151" s="79"/>
      <c r="Y151" s="79"/>
      <c r="Z151" s="79"/>
      <c r="AA151" s="79"/>
      <c r="AB151" s="79"/>
    </row>
    <row r="152" spans="1:28" s="2" customFormat="1" ht="13.5" customHeight="1" x14ac:dyDescent="0.2">
      <c r="A152" s="20">
        <v>44</v>
      </c>
      <c r="B152" s="92" t="s">
        <v>21</v>
      </c>
      <c r="C152" s="9" t="s">
        <v>63</v>
      </c>
      <c r="D152" s="105">
        <f t="shared" ref="D152:D153" si="264">+Q152*96%</f>
        <v>30.74</v>
      </c>
      <c r="E152" s="105">
        <f t="shared" ref="E152:I153" si="265">Q152</f>
        <v>32.020000000000003</v>
      </c>
      <c r="F152" s="105">
        <f t="shared" si="265"/>
        <v>33.31</v>
      </c>
      <c r="G152" s="105">
        <f t="shared" si="265"/>
        <v>34.64</v>
      </c>
      <c r="H152" s="105">
        <f t="shared" si="265"/>
        <v>36.020000000000003</v>
      </c>
      <c r="I152" s="105">
        <f t="shared" si="265"/>
        <v>37.46</v>
      </c>
      <c r="J152" s="105">
        <f>V152</f>
        <v>38.96</v>
      </c>
      <c r="K152" s="69"/>
      <c r="L152" s="69">
        <f>(F152/E152)-1</f>
        <v>4.0287000000000003E-2</v>
      </c>
      <c r="M152" s="69">
        <f t="shared" ref="M152:P152" si="266">(G152/F152)-1</f>
        <v>3.9927999999999998E-2</v>
      </c>
      <c r="N152" s="69">
        <f t="shared" si="266"/>
        <v>3.9837999999999998E-2</v>
      </c>
      <c r="O152" s="69">
        <f t="shared" si="266"/>
        <v>3.9978E-2</v>
      </c>
      <c r="P152" s="69">
        <f t="shared" si="266"/>
        <v>4.0043000000000002E-2</v>
      </c>
      <c r="Q152" s="119">
        <f>ROUND(VLOOKUP($A152,'2021 REG'!$A$9:$V$477,17,FALSE)*(1+$I$2),5)</f>
        <v>32.02422</v>
      </c>
      <c r="R152" s="119">
        <f>ROUND(VLOOKUP($A152,'2021 REG'!$A$9:$V$477,18,FALSE)*(1+$I$2),5)</f>
        <v>33.30518</v>
      </c>
      <c r="S152" s="119">
        <f>ROUND(VLOOKUP($A152,'2021 REG'!$A$9:$V$477,19,FALSE)*(1+$I$2),5)</f>
        <v>34.6374</v>
      </c>
      <c r="T152" s="119">
        <f>ROUND(VLOOKUP($A152,'2021 REG'!$A$9:$V$477,20,FALSE)*(1+$I$2),5)</f>
        <v>36.022889999999997</v>
      </c>
      <c r="U152" s="119">
        <f>ROUND(VLOOKUP($A152,'2021 REG'!$A$9:$V$477,21,FALSE)*(1+$I$2),5)</f>
        <v>37.463810000000002</v>
      </c>
      <c r="V152" s="119">
        <f>ROUND(VLOOKUP($A152,'2021 REG'!$A$9:$V$477,22,FALSE)*(1+$I$2),5)</f>
        <v>38.96237</v>
      </c>
      <c r="W152" s="69"/>
      <c r="X152" s="69">
        <f>(R152/Q152)-1</f>
        <v>0.04</v>
      </c>
      <c r="Y152" s="69">
        <f t="shared" ref="Y152:AB152" si="267">(S152/R152)-1</f>
        <v>0.04</v>
      </c>
      <c r="Z152" s="69">
        <f t="shared" si="267"/>
        <v>0.04</v>
      </c>
      <c r="AA152" s="69">
        <f t="shared" si="267"/>
        <v>0.04</v>
      </c>
      <c r="AB152" s="69">
        <f t="shared" si="267"/>
        <v>0.04</v>
      </c>
    </row>
    <row r="153" spans="1:28" s="2" customFormat="1" ht="13.5" customHeight="1" x14ac:dyDescent="0.2">
      <c r="A153" s="17"/>
      <c r="B153" s="90"/>
      <c r="C153" s="3"/>
      <c r="D153" s="106">
        <f t="shared" si="264"/>
        <v>63946</v>
      </c>
      <c r="E153" s="106">
        <f t="shared" si="265"/>
        <v>66610</v>
      </c>
      <c r="F153" s="106">
        <f t="shared" si="265"/>
        <v>69275</v>
      </c>
      <c r="G153" s="106">
        <f t="shared" si="265"/>
        <v>72046</v>
      </c>
      <c r="H153" s="106">
        <f t="shared" si="265"/>
        <v>74928</v>
      </c>
      <c r="I153" s="106">
        <f t="shared" si="265"/>
        <v>77925</v>
      </c>
      <c r="J153" s="106">
        <f>V153</f>
        <v>81042</v>
      </c>
      <c r="K153" s="69">
        <f>(E152/E148)-1</f>
        <v>2.4968000000000001E-2</v>
      </c>
      <c r="L153" s="69">
        <f>(F152/F148)-1</f>
        <v>2.5239000000000001E-2</v>
      </c>
      <c r="M153" s="69">
        <f t="shared" ref="M153:P153" si="268">(G152/G148)-1</f>
        <v>2.5155E-2</v>
      </c>
      <c r="N153" s="69">
        <f t="shared" si="268"/>
        <v>2.5042999999999999E-2</v>
      </c>
      <c r="O153" s="69">
        <f t="shared" si="268"/>
        <v>2.4896999999999999E-2</v>
      </c>
      <c r="P153" s="69">
        <f t="shared" si="268"/>
        <v>2.4993000000000001E-2</v>
      </c>
      <c r="Q153" s="70">
        <f t="shared" ref="Q153:U153" si="269">ROUND((Q152*2080),5)</f>
        <v>66610.377600000007</v>
      </c>
      <c r="R153" s="71">
        <f t="shared" si="269"/>
        <v>69274.774399999995</v>
      </c>
      <c r="S153" s="71">
        <f t="shared" si="269"/>
        <v>72045.792000000001</v>
      </c>
      <c r="T153" s="71">
        <f t="shared" si="269"/>
        <v>74927.611199999999</v>
      </c>
      <c r="U153" s="71">
        <f t="shared" si="269"/>
        <v>77924.724799999996</v>
      </c>
      <c r="V153" s="71">
        <f>ROUND((V152*2080),5)</f>
        <v>81041.729600000006</v>
      </c>
      <c r="W153" s="69">
        <f>(Q152/Q148)-1</f>
        <v>2.5000999999999999E-2</v>
      </c>
      <c r="X153" s="69">
        <f>(R152/R148)-1</f>
        <v>2.5000999999999999E-2</v>
      </c>
      <c r="Y153" s="69">
        <f t="shared" ref="Y153:AB153" si="270">(S152/S148)-1</f>
        <v>2.5000000000000001E-2</v>
      </c>
      <c r="Z153" s="69">
        <f t="shared" si="270"/>
        <v>2.5000000000000001E-2</v>
      </c>
      <c r="AA153" s="69">
        <f t="shared" si="270"/>
        <v>2.5000000000000001E-2</v>
      </c>
      <c r="AB153" s="69">
        <f t="shared" si="270"/>
        <v>2.5000000000000001E-2</v>
      </c>
    </row>
    <row r="154" spans="1:28" s="2" customFormat="1" ht="13.5" customHeight="1" x14ac:dyDescent="0.2">
      <c r="A154" s="17"/>
      <c r="B154" s="134"/>
      <c r="C154" s="3"/>
      <c r="D154" s="154"/>
      <c r="E154" s="109"/>
      <c r="F154" s="110"/>
      <c r="G154" s="110"/>
      <c r="H154" s="110"/>
      <c r="I154" s="110"/>
      <c r="J154" s="110"/>
      <c r="K154" s="76"/>
      <c r="L154" s="76"/>
      <c r="M154" s="76"/>
      <c r="N154" s="76"/>
      <c r="O154" s="76"/>
      <c r="P154" s="76"/>
      <c r="Q154" s="77"/>
      <c r="R154" s="78"/>
      <c r="S154" s="78"/>
      <c r="T154" s="78"/>
      <c r="U154" s="78"/>
      <c r="V154" s="78"/>
      <c r="W154" s="76"/>
      <c r="X154" s="76"/>
      <c r="Y154" s="76"/>
      <c r="Z154" s="76"/>
      <c r="AA154" s="76"/>
      <c r="AB154" s="76"/>
    </row>
    <row r="155" spans="1:28" s="2" customFormat="1" ht="13.5" customHeight="1" thickBot="1" x14ac:dyDescent="0.25">
      <c r="A155" s="21"/>
      <c r="B155" s="96"/>
      <c r="C155" s="29"/>
      <c r="D155" s="159"/>
      <c r="E155" s="107"/>
      <c r="F155" s="108"/>
      <c r="G155" s="108"/>
      <c r="H155" s="108"/>
      <c r="I155" s="108"/>
      <c r="J155" s="108"/>
      <c r="K155" s="72"/>
      <c r="L155" s="72"/>
      <c r="M155" s="72"/>
      <c r="N155" s="72"/>
      <c r="O155" s="72"/>
      <c r="P155" s="72"/>
      <c r="Q155" s="73"/>
      <c r="R155" s="74"/>
      <c r="S155" s="74"/>
      <c r="T155" s="74"/>
      <c r="U155" s="74"/>
      <c r="V155" s="74"/>
      <c r="W155" s="72"/>
      <c r="X155" s="72"/>
      <c r="Y155" s="72"/>
      <c r="Z155" s="72"/>
      <c r="AA155" s="72"/>
      <c r="AB155" s="72"/>
    </row>
    <row r="156" spans="1:28" s="2" customFormat="1" ht="13.5" customHeight="1" x14ac:dyDescent="0.2">
      <c r="A156" s="20">
        <v>45</v>
      </c>
      <c r="B156" s="225" t="s">
        <v>35</v>
      </c>
      <c r="C156" s="9" t="s">
        <v>39</v>
      </c>
      <c r="D156" s="105">
        <f t="shared" ref="D156:D157" si="271">+Q156*96%</f>
        <v>31.51</v>
      </c>
      <c r="E156" s="105">
        <f t="shared" ref="E156:I157" si="272">Q156</f>
        <v>32.82</v>
      </c>
      <c r="F156" s="105">
        <f t="shared" si="272"/>
        <v>34.14</v>
      </c>
      <c r="G156" s="105">
        <f t="shared" si="272"/>
        <v>35.5</v>
      </c>
      <c r="H156" s="105">
        <f t="shared" si="272"/>
        <v>36.92</v>
      </c>
      <c r="I156" s="105">
        <f t="shared" si="272"/>
        <v>38.4</v>
      </c>
      <c r="J156" s="105">
        <f>V156</f>
        <v>39.94</v>
      </c>
      <c r="K156" s="69"/>
      <c r="L156" s="69">
        <f>(F156/E156)-1</f>
        <v>4.0218999999999998E-2</v>
      </c>
      <c r="M156" s="69">
        <f t="shared" ref="M156:P156" si="273">(G156/F156)-1</f>
        <v>3.9836000000000003E-2</v>
      </c>
      <c r="N156" s="69">
        <f t="shared" si="273"/>
        <v>0.04</v>
      </c>
      <c r="O156" s="69">
        <f t="shared" si="273"/>
        <v>4.0086999999999998E-2</v>
      </c>
      <c r="P156" s="69">
        <f t="shared" si="273"/>
        <v>4.0104000000000001E-2</v>
      </c>
      <c r="Q156" s="119">
        <f>ROUND(VLOOKUP($A156,'2021 REG'!$A$9:$V$477,17,FALSE)*(1+$I$2),5)</f>
        <v>32.824809999999999</v>
      </c>
      <c r="R156" s="119">
        <f>ROUND(VLOOKUP($A156,'2021 REG'!$A$9:$V$477,18,FALSE)*(1+$I$2),5)</f>
        <v>34.137819999999998</v>
      </c>
      <c r="S156" s="119">
        <f>ROUND(VLOOKUP($A156,'2021 REG'!$A$9:$V$477,19,FALSE)*(1+$I$2),5)</f>
        <v>35.503329999999998</v>
      </c>
      <c r="T156" s="119">
        <f>ROUND(VLOOKUP($A156,'2021 REG'!$A$9:$V$477,20,FALSE)*(1+$I$2),5)</f>
        <v>36.923459999999999</v>
      </c>
      <c r="U156" s="119">
        <f>ROUND(VLOOKUP($A156,'2021 REG'!$A$9:$V$477,21,FALSE)*(1+$I$2),5)</f>
        <v>38.400410000000001</v>
      </c>
      <c r="V156" s="119">
        <f>ROUND(VLOOKUP($A156,'2021 REG'!$A$9:$V$477,22,FALSE)*(1+$I$2),5)</f>
        <v>39.936430000000001</v>
      </c>
      <c r="W156" s="69"/>
      <c r="X156" s="69">
        <f>(R156/Q156)-1</f>
        <v>4.0001000000000002E-2</v>
      </c>
      <c r="Y156" s="69">
        <f t="shared" ref="Y156:AB156" si="274">(S156/R156)-1</f>
        <v>0.04</v>
      </c>
      <c r="Z156" s="69">
        <f t="shared" si="274"/>
        <v>0.04</v>
      </c>
      <c r="AA156" s="69">
        <f t="shared" si="274"/>
        <v>0.04</v>
      </c>
      <c r="AB156" s="69">
        <f t="shared" si="274"/>
        <v>0.04</v>
      </c>
    </row>
    <row r="157" spans="1:28" s="2" customFormat="1" ht="13.5" customHeight="1" x14ac:dyDescent="0.2">
      <c r="A157" s="17" t="s">
        <v>85</v>
      </c>
      <c r="B157" s="94" t="s">
        <v>23</v>
      </c>
      <c r="C157" s="3" t="s">
        <v>63</v>
      </c>
      <c r="D157" s="106">
        <f t="shared" si="271"/>
        <v>65545</v>
      </c>
      <c r="E157" s="106">
        <f t="shared" si="272"/>
        <v>68276</v>
      </c>
      <c r="F157" s="106">
        <f t="shared" si="272"/>
        <v>71007</v>
      </c>
      <c r="G157" s="106">
        <f t="shared" si="272"/>
        <v>73847</v>
      </c>
      <c r="H157" s="106">
        <f t="shared" si="272"/>
        <v>76801</v>
      </c>
      <c r="I157" s="106">
        <f t="shared" si="272"/>
        <v>79873</v>
      </c>
      <c r="J157" s="106">
        <f>V157</f>
        <v>83068</v>
      </c>
      <c r="K157" s="69">
        <f t="shared" ref="K157:P157" si="275">(E156/E152)-1</f>
        <v>2.4983999999999999E-2</v>
      </c>
      <c r="L157" s="69">
        <f t="shared" si="275"/>
        <v>2.4917000000000002E-2</v>
      </c>
      <c r="M157" s="69">
        <f t="shared" si="275"/>
        <v>2.4826999999999998E-2</v>
      </c>
      <c r="N157" s="69">
        <f t="shared" si="275"/>
        <v>2.4986000000000001E-2</v>
      </c>
      <c r="O157" s="69">
        <f t="shared" si="275"/>
        <v>2.5093000000000001E-2</v>
      </c>
      <c r="P157" s="69">
        <f t="shared" si="275"/>
        <v>2.5153999999999999E-2</v>
      </c>
      <c r="Q157" s="70">
        <f t="shared" ref="Q157:U157" si="276">ROUND((Q156*2080),5)</f>
        <v>68275.604800000001</v>
      </c>
      <c r="R157" s="71">
        <f t="shared" si="276"/>
        <v>71006.665599999993</v>
      </c>
      <c r="S157" s="71">
        <f t="shared" si="276"/>
        <v>73846.926399999997</v>
      </c>
      <c r="T157" s="71">
        <f t="shared" si="276"/>
        <v>76800.796799999996</v>
      </c>
      <c r="U157" s="71">
        <f t="shared" si="276"/>
        <v>79872.852799999993</v>
      </c>
      <c r="V157" s="71">
        <f>ROUND((V156*2080),5)</f>
        <v>83067.774399999995</v>
      </c>
      <c r="W157" s="69">
        <f t="shared" ref="W157:AB157" si="277">(Q156/Q152)-1</f>
        <v>2.5000000000000001E-2</v>
      </c>
      <c r="X157" s="69">
        <f t="shared" si="277"/>
        <v>2.5000000000000001E-2</v>
      </c>
      <c r="Y157" s="69">
        <f t="shared" si="277"/>
        <v>2.5000000000000001E-2</v>
      </c>
      <c r="Z157" s="69">
        <f t="shared" si="277"/>
        <v>2.5000000000000001E-2</v>
      </c>
      <c r="AA157" s="69">
        <f t="shared" si="277"/>
        <v>2.5000000000000001E-2</v>
      </c>
      <c r="AB157" s="69">
        <f t="shared" si="277"/>
        <v>2.5000000000000001E-2</v>
      </c>
    </row>
    <row r="158" spans="1:28" s="2" customFormat="1" ht="13.5" customHeight="1" x14ac:dyDescent="0.2">
      <c r="A158" s="17"/>
      <c r="B158" s="94" t="s">
        <v>73</v>
      </c>
      <c r="C158" s="3" t="s">
        <v>63</v>
      </c>
      <c r="D158" s="154"/>
      <c r="E158" s="111"/>
      <c r="F158" s="112"/>
      <c r="G158" s="112"/>
      <c r="H158" s="112"/>
      <c r="I158" s="112"/>
      <c r="J158" s="112"/>
      <c r="K158" s="75"/>
      <c r="L158" s="75"/>
      <c r="M158" s="75"/>
      <c r="N158" s="75"/>
      <c r="O158" s="75"/>
      <c r="P158" s="75"/>
      <c r="Q158" s="70"/>
      <c r="R158" s="71"/>
      <c r="S158" s="71"/>
      <c r="T158" s="71"/>
      <c r="U158" s="71"/>
      <c r="V158" s="71"/>
      <c r="W158" s="75"/>
      <c r="X158" s="75"/>
      <c r="Y158" s="75"/>
      <c r="Z158" s="75"/>
      <c r="AA158" s="75"/>
      <c r="AB158" s="75"/>
    </row>
    <row r="159" spans="1:28" s="2" customFormat="1" ht="13.5" customHeight="1" thickBot="1" x14ac:dyDescent="0.25">
      <c r="A159" s="21"/>
      <c r="B159" s="93"/>
      <c r="C159" s="10"/>
      <c r="D159" s="155"/>
      <c r="E159" s="107"/>
      <c r="F159" s="108"/>
      <c r="G159" s="108"/>
      <c r="H159" s="108"/>
      <c r="I159" s="108"/>
      <c r="J159" s="108"/>
      <c r="K159" s="72"/>
      <c r="L159" s="72"/>
      <c r="M159" s="72"/>
      <c r="N159" s="72"/>
      <c r="O159" s="72"/>
      <c r="P159" s="72"/>
      <c r="Q159" s="73"/>
      <c r="R159" s="74"/>
      <c r="S159" s="74"/>
      <c r="T159" s="74"/>
      <c r="U159" s="74"/>
      <c r="V159" s="74"/>
      <c r="W159" s="72"/>
      <c r="X159" s="72"/>
      <c r="Y159" s="72"/>
      <c r="Z159" s="72"/>
      <c r="AA159" s="72"/>
      <c r="AB159" s="72"/>
    </row>
    <row r="160" spans="1:28" s="2" customFormat="1" ht="13.5" customHeight="1" x14ac:dyDescent="0.2">
      <c r="A160" s="20">
        <v>46</v>
      </c>
      <c r="B160" s="89" t="s">
        <v>22</v>
      </c>
      <c r="C160" s="9" t="s">
        <v>63</v>
      </c>
      <c r="D160" s="105">
        <f t="shared" ref="D160:D161" si="278">+Q160*96%</f>
        <v>32.299999999999997</v>
      </c>
      <c r="E160" s="105">
        <f t="shared" ref="E160:I161" si="279">Q160</f>
        <v>33.65</v>
      </c>
      <c r="F160" s="105">
        <f t="shared" si="279"/>
        <v>34.99</v>
      </c>
      <c r="G160" s="105">
        <f t="shared" si="279"/>
        <v>36.39</v>
      </c>
      <c r="H160" s="105">
        <f t="shared" si="279"/>
        <v>37.85</v>
      </c>
      <c r="I160" s="105">
        <f t="shared" si="279"/>
        <v>39.36</v>
      </c>
      <c r="J160" s="105">
        <f>V160</f>
        <v>40.93</v>
      </c>
      <c r="K160" s="69"/>
      <c r="L160" s="69">
        <f>(F160/E160)-1</f>
        <v>3.9822000000000003E-2</v>
      </c>
      <c r="M160" s="69">
        <f t="shared" ref="M160:P160" si="280">(G160/F160)-1</f>
        <v>4.0010999999999998E-2</v>
      </c>
      <c r="N160" s="69">
        <f t="shared" si="280"/>
        <v>4.0120999999999997E-2</v>
      </c>
      <c r="O160" s="69">
        <f t="shared" si="280"/>
        <v>3.9893999999999999E-2</v>
      </c>
      <c r="P160" s="69">
        <f t="shared" si="280"/>
        <v>3.9888E-2</v>
      </c>
      <c r="Q160" s="119">
        <f>ROUND(VLOOKUP($A160,'2021 REG'!$A$9:$V$477,17,FALSE)*(1+$I$2),5)</f>
        <v>33.645449999999997</v>
      </c>
      <c r="R160" s="119">
        <f>ROUND(VLOOKUP($A160,'2021 REG'!$A$9:$V$477,18,FALSE)*(1+$I$2),5)</f>
        <v>34.991259999999997</v>
      </c>
      <c r="S160" s="119">
        <f>ROUND(VLOOKUP($A160,'2021 REG'!$A$9:$V$477,19,FALSE)*(1+$I$2),5)</f>
        <v>36.390909999999998</v>
      </c>
      <c r="T160" s="119">
        <f>ROUND(VLOOKUP($A160,'2021 REG'!$A$9:$V$477,20,FALSE)*(1+$I$2),5)</f>
        <v>37.846550000000001</v>
      </c>
      <c r="U160" s="119">
        <f>ROUND(VLOOKUP($A160,'2021 REG'!$A$9:$V$477,21,FALSE)*(1+$I$2),5)</f>
        <v>39.360430000000001</v>
      </c>
      <c r="V160" s="119">
        <f>ROUND(VLOOKUP($A160,'2021 REG'!$A$9:$V$477,22,FALSE)*(1+$I$2),5)</f>
        <v>40.934840000000001</v>
      </c>
      <c r="W160" s="69"/>
      <c r="X160" s="69">
        <f>(R160/Q160)-1</f>
        <v>0.04</v>
      </c>
      <c r="Y160" s="69">
        <f t="shared" ref="Y160:AB160" si="281">(S160/R160)-1</f>
        <v>0.04</v>
      </c>
      <c r="Z160" s="69">
        <f t="shared" si="281"/>
        <v>0.04</v>
      </c>
      <c r="AA160" s="69">
        <f t="shared" si="281"/>
        <v>0.04</v>
      </c>
      <c r="AB160" s="69">
        <f t="shared" si="281"/>
        <v>0.04</v>
      </c>
    </row>
    <row r="161" spans="1:28" s="2" customFormat="1" ht="13.5" customHeight="1" x14ac:dyDescent="0.2">
      <c r="A161" s="17"/>
      <c r="B161" s="94" t="s">
        <v>145</v>
      </c>
      <c r="C161" s="3" t="s">
        <v>63</v>
      </c>
      <c r="D161" s="106">
        <f t="shared" si="278"/>
        <v>67183</v>
      </c>
      <c r="E161" s="106">
        <f t="shared" si="279"/>
        <v>69983</v>
      </c>
      <c r="F161" s="106">
        <f t="shared" si="279"/>
        <v>72782</v>
      </c>
      <c r="G161" s="106">
        <f t="shared" si="279"/>
        <v>75693</v>
      </c>
      <c r="H161" s="106">
        <f t="shared" si="279"/>
        <v>78721</v>
      </c>
      <c r="I161" s="106">
        <f t="shared" si="279"/>
        <v>81870</v>
      </c>
      <c r="J161" s="106">
        <f>V161</f>
        <v>85144</v>
      </c>
      <c r="K161" s="69">
        <f t="shared" ref="K161:P161" si="282">(E160/E156)-1</f>
        <v>2.5288999999999999E-2</v>
      </c>
      <c r="L161" s="69">
        <f t="shared" si="282"/>
        <v>2.4896999999999999E-2</v>
      </c>
      <c r="M161" s="69">
        <f t="shared" si="282"/>
        <v>2.5069999999999999E-2</v>
      </c>
      <c r="N161" s="69">
        <f t="shared" si="282"/>
        <v>2.5190000000000001E-2</v>
      </c>
      <c r="O161" s="69">
        <f t="shared" si="282"/>
        <v>2.5000000000000001E-2</v>
      </c>
      <c r="P161" s="69">
        <f t="shared" si="282"/>
        <v>2.4787E-2</v>
      </c>
      <c r="Q161" s="70">
        <f t="shared" ref="Q161:U161" si="283">ROUND((Q160*2080),5)</f>
        <v>69982.535999999993</v>
      </c>
      <c r="R161" s="71">
        <f t="shared" si="283"/>
        <v>72781.820800000001</v>
      </c>
      <c r="S161" s="71">
        <f t="shared" si="283"/>
        <v>75693.092799999999</v>
      </c>
      <c r="T161" s="71">
        <f t="shared" si="283"/>
        <v>78720.823999999993</v>
      </c>
      <c r="U161" s="71">
        <f t="shared" si="283"/>
        <v>81869.694399999993</v>
      </c>
      <c r="V161" s="71">
        <f>ROUND((V160*2080),5)</f>
        <v>85144.467199999999</v>
      </c>
      <c r="W161" s="69">
        <f t="shared" ref="W161:AB161" si="284">(Q160/Q156)-1</f>
        <v>2.5000999999999999E-2</v>
      </c>
      <c r="X161" s="69">
        <f t="shared" si="284"/>
        <v>2.5000000000000001E-2</v>
      </c>
      <c r="Y161" s="69">
        <f t="shared" si="284"/>
        <v>2.5000000000000001E-2</v>
      </c>
      <c r="Z161" s="69">
        <f t="shared" si="284"/>
        <v>2.5000000000000001E-2</v>
      </c>
      <c r="AA161" s="69">
        <f t="shared" si="284"/>
        <v>2.5000000000000001E-2</v>
      </c>
      <c r="AB161" s="69">
        <f t="shared" si="284"/>
        <v>2.5000000000000001E-2</v>
      </c>
    </row>
    <row r="162" spans="1:28" s="2" customFormat="1" ht="13.5" customHeight="1" x14ac:dyDescent="0.2">
      <c r="A162" s="17"/>
      <c r="B162" s="94" t="s">
        <v>74</v>
      </c>
      <c r="C162" s="3" t="s">
        <v>63</v>
      </c>
      <c r="D162" s="154"/>
      <c r="E162" s="109"/>
      <c r="F162" s="110"/>
      <c r="G162" s="110"/>
      <c r="H162" s="110"/>
      <c r="I162" s="110"/>
      <c r="J162" s="110"/>
      <c r="K162" s="76"/>
      <c r="L162" s="76"/>
      <c r="M162" s="76"/>
      <c r="N162" s="76"/>
      <c r="O162" s="76"/>
      <c r="P162" s="76"/>
      <c r="Q162" s="77"/>
      <c r="R162" s="78"/>
      <c r="S162" s="78"/>
      <c r="T162" s="78"/>
      <c r="U162" s="78"/>
      <c r="V162" s="78"/>
      <c r="W162" s="76"/>
      <c r="X162" s="76"/>
      <c r="Y162" s="76"/>
      <c r="Z162" s="76"/>
      <c r="AA162" s="76"/>
      <c r="AB162" s="76"/>
    </row>
    <row r="163" spans="1:28" s="2" customFormat="1" ht="10.199999999999999" x14ac:dyDescent="0.2">
      <c r="A163" s="17"/>
      <c r="B163" s="210" t="s">
        <v>172</v>
      </c>
      <c r="C163" s="30" t="s">
        <v>63</v>
      </c>
      <c r="D163" s="160"/>
      <c r="E163" s="109"/>
      <c r="F163" s="110"/>
      <c r="G163" s="110"/>
      <c r="H163" s="110"/>
      <c r="I163" s="110"/>
      <c r="J163" s="110"/>
      <c r="K163" s="76"/>
      <c r="L163" s="76"/>
      <c r="M163" s="76"/>
      <c r="N163" s="76"/>
      <c r="O163" s="76"/>
      <c r="P163" s="76"/>
      <c r="Q163" s="77"/>
      <c r="R163" s="78"/>
      <c r="S163" s="78"/>
      <c r="T163" s="78"/>
      <c r="U163" s="78"/>
      <c r="V163" s="78"/>
      <c r="W163" s="76"/>
      <c r="X163" s="76"/>
      <c r="Y163" s="76"/>
      <c r="Z163" s="76"/>
      <c r="AA163" s="76"/>
      <c r="AB163" s="76"/>
    </row>
    <row r="164" spans="1:28" s="2" customFormat="1" ht="13.5" customHeight="1" x14ac:dyDescent="0.2">
      <c r="A164" s="17"/>
      <c r="B164" s="98" t="s">
        <v>36</v>
      </c>
      <c r="C164" s="30" t="s">
        <v>39</v>
      </c>
      <c r="D164" s="160"/>
      <c r="E164" s="109"/>
      <c r="F164" s="110"/>
      <c r="G164" s="110"/>
      <c r="H164" s="110"/>
      <c r="I164" s="110"/>
      <c r="J164" s="110"/>
      <c r="K164" s="76"/>
      <c r="L164" s="76"/>
      <c r="M164" s="76"/>
      <c r="N164" s="76"/>
      <c r="O164" s="76"/>
      <c r="P164" s="76"/>
      <c r="Q164" s="77"/>
      <c r="R164" s="78"/>
      <c r="S164" s="78"/>
      <c r="T164" s="78"/>
      <c r="U164" s="78"/>
      <c r="V164" s="78"/>
      <c r="W164" s="76"/>
      <c r="X164" s="76"/>
      <c r="Y164" s="76"/>
      <c r="Z164" s="76"/>
      <c r="AA164" s="76"/>
      <c r="AB164" s="76"/>
    </row>
    <row r="165" spans="1:28" s="2" customFormat="1" ht="13.5" customHeight="1" thickBot="1" x14ac:dyDescent="0.25">
      <c r="A165" s="21"/>
      <c r="B165" s="99"/>
      <c r="C165" s="25"/>
      <c r="D165" s="158"/>
      <c r="E165" s="107"/>
      <c r="F165" s="108"/>
      <c r="G165" s="108"/>
      <c r="H165" s="108"/>
      <c r="I165" s="108"/>
      <c r="J165" s="108"/>
      <c r="K165" s="72"/>
      <c r="L165" s="72"/>
      <c r="M165" s="72"/>
      <c r="N165" s="72"/>
      <c r="O165" s="72"/>
      <c r="P165" s="72"/>
      <c r="Q165" s="73"/>
      <c r="R165" s="74"/>
      <c r="S165" s="74"/>
      <c r="T165" s="74"/>
      <c r="U165" s="74"/>
      <c r="V165" s="74"/>
      <c r="W165" s="72"/>
      <c r="X165" s="72"/>
      <c r="Y165" s="72"/>
      <c r="Z165" s="72"/>
      <c r="AA165" s="72"/>
      <c r="AB165" s="72"/>
    </row>
    <row r="166" spans="1:28" s="2" customFormat="1" ht="13.5" customHeight="1" x14ac:dyDescent="0.2">
      <c r="A166" s="20">
        <v>47</v>
      </c>
      <c r="B166" s="97" t="s">
        <v>25</v>
      </c>
      <c r="C166" s="9" t="s">
        <v>63</v>
      </c>
      <c r="D166" s="105">
        <f t="shared" ref="D166:D167" si="285">+Q166*96%</f>
        <v>33.11</v>
      </c>
      <c r="E166" s="105">
        <f t="shared" ref="E166:I167" si="286">Q166</f>
        <v>34.49</v>
      </c>
      <c r="F166" s="105">
        <f t="shared" si="286"/>
        <v>35.869999999999997</v>
      </c>
      <c r="G166" s="105">
        <f t="shared" si="286"/>
        <v>37.299999999999997</v>
      </c>
      <c r="H166" s="105">
        <f t="shared" si="286"/>
        <v>38.79</v>
      </c>
      <c r="I166" s="105">
        <f t="shared" si="286"/>
        <v>40.340000000000003</v>
      </c>
      <c r="J166" s="105">
        <f>V166</f>
        <v>41.96</v>
      </c>
      <c r="K166" s="69"/>
      <c r="L166" s="69">
        <f>(F166/E166)-1</f>
        <v>4.0011999999999999E-2</v>
      </c>
      <c r="M166" s="69">
        <f t="shared" ref="M166:P166" si="287">(G166/F166)-1</f>
        <v>3.9865999999999999E-2</v>
      </c>
      <c r="N166" s="69">
        <f t="shared" si="287"/>
        <v>3.9946000000000002E-2</v>
      </c>
      <c r="O166" s="69">
        <f t="shared" si="287"/>
        <v>3.9959000000000001E-2</v>
      </c>
      <c r="P166" s="69">
        <f t="shared" si="287"/>
        <v>4.0159E-2</v>
      </c>
      <c r="Q166" s="119">
        <f>ROUND(VLOOKUP($A166,'2021 REG'!$A$9:$V$477,17,FALSE)*(1+$I$2),5)</f>
        <v>34.486579999999996</v>
      </c>
      <c r="R166" s="119">
        <f>ROUND(VLOOKUP($A166,'2021 REG'!$A$9:$V$477,18,FALSE)*(1+$I$2),5)</f>
        <v>35.866039999999998</v>
      </c>
      <c r="S166" s="119">
        <f>ROUND(VLOOKUP($A166,'2021 REG'!$A$9:$V$477,19,FALSE)*(1+$I$2),5)</f>
        <v>37.300699999999999</v>
      </c>
      <c r="T166" s="119">
        <f>ROUND(VLOOKUP($A166,'2021 REG'!$A$9:$V$477,20,FALSE)*(1+$I$2),5)</f>
        <v>38.792740000000002</v>
      </c>
      <c r="U166" s="119">
        <f>ROUND(VLOOKUP($A166,'2021 REG'!$A$9:$V$477,21,FALSE)*(1+$I$2),5)</f>
        <v>40.344430000000003</v>
      </c>
      <c r="V166" s="119">
        <f>ROUND(VLOOKUP($A166,'2021 REG'!$A$9:$V$477,22,FALSE)*(1+$I$2),5)</f>
        <v>41.958210000000001</v>
      </c>
      <c r="W166" s="69"/>
      <c r="X166" s="69">
        <f>(R166/Q166)-1</f>
        <v>0.04</v>
      </c>
      <c r="Y166" s="69">
        <f t="shared" ref="Y166:AB166" si="288">(S166/R166)-1</f>
        <v>4.0001000000000002E-2</v>
      </c>
      <c r="Z166" s="69">
        <f t="shared" si="288"/>
        <v>0.04</v>
      </c>
      <c r="AA166" s="69">
        <f t="shared" si="288"/>
        <v>3.9999E-2</v>
      </c>
      <c r="AB166" s="69">
        <f t="shared" si="288"/>
        <v>0.04</v>
      </c>
    </row>
    <row r="167" spans="1:28" s="2" customFormat="1" ht="13.5" customHeight="1" x14ac:dyDescent="0.2">
      <c r="A167" s="17"/>
      <c r="B167" s="98" t="s">
        <v>33</v>
      </c>
      <c r="C167" s="30" t="s">
        <v>63</v>
      </c>
      <c r="D167" s="106">
        <f t="shared" si="285"/>
        <v>68863</v>
      </c>
      <c r="E167" s="106">
        <f t="shared" si="286"/>
        <v>71732</v>
      </c>
      <c r="F167" s="106">
        <f t="shared" si="286"/>
        <v>74601</v>
      </c>
      <c r="G167" s="106">
        <f t="shared" si="286"/>
        <v>77585</v>
      </c>
      <c r="H167" s="106">
        <f t="shared" si="286"/>
        <v>80689</v>
      </c>
      <c r="I167" s="106">
        <f t="shared" si="286"/>
        <v>83916</v>
      </c>
      <c r="J167" s="106">
        <f>V167</f>
        <v>87273</v>
      </c>
      <c r="K167" s="69">
        <f t="shared" ref="K167:P167" si="289">(E166/E160)-1</f>
        <v>2.4962999999999999E-2</v>
      </c>
      <c r="L167" s="69">
        <f t="shared" si="289"/>
        <v>2.5149999999999999E-2</v>
      </c>
      <c r="M167" s="69">
        <f t="shared" si="289"/>
        <v>2.5007000000000001E-2</v>
      </c>
      <c r="N167" s="69">
        <f t="shared" si="289"/>
        <v>2.4834999999999999E-2</v>
      </c>
      <c r="O167" s="69">
        <f t="shared" si="289"/>
        <v>2.4898E-2</v>
      </c>
      <c r="P167" s="69">
        <f t="shared" si="289"/>
        <v>2.5165E-2</v>
      </c>
      <c r="Q167" s="70">
        <f t="shared" ref="Q167:U167" si="290">ROUND((Q166*2080),5)</f>
        <v>71732.0864</v>
      </c>
      <c r="R167" s="71">
        <f t="shared" si="290"/>
        <v>74601.363200000007</v>
      </c>
      <c r="S167" s="71">
        <f t="shared" si="290"/>
        <v>77585.456000000006</v>
      </c>
      <c r="T167" s="71">
        <f t="shared" si="290"/>
        <v>80688.8992</v>
      </c>
      <c r="U167" s="71">
        <f t="shared" si="290"/>
        <v>83916.414399999994</v>
      </c>
      <c r="V167" s="71">
        <f>ROUND((V166*2080),5)</f>
        <v>87273.076799999995</v>
      </c>
      <c r="W167" s="69">
        <f t="shared" ref="W167:AB167" si="291">(Q166/Q160)-1</f>
        <v>2.5000000000000001E-2</v>
      </c>
      <c r="X167" s="69">
        <f t="shared" si="291"/>
        <v>2.5000000000000001E-2</v>
      </c>
      <c r="Y167" s="69">
        <f t="shared" si="291"/>
        <v>2.5000000000000001E-2</v>
      </c>
      <c r="Z167" s="69">
        <f t="shared" si="291"/>
        <v>2.5000999999999999E-2</v>
      </c>
      <c r="AA167" s="69">
        <f t="shared" si="291"/>
        <v>2.5000000000000001E-2</v>
      </c>
      <c r="AB167" s="69">
        <f t="shared" si="291"/>
        <v>2.5000000000000001E-2</v>
      </c>
    </row>
    <row r="168" spans="1:28" s="2" customFormat="1" ht="13.5" customHeight="1" x14ac:dyDescent="0.2">
      <c r="A168" s="17"/>
      <c r="B168" s="94" t="s">
        <v>75</v>
      </c>
      <c r="C168" s="3" t="s">
        <v>39</v>
      </c>
      <c r="D168" s="154"/>
      <c r="E168" s="109"/>
      <c r="F168" s="110"/>
      <c r="G168" s="110"/>
      <c r="H168" s="110"/>
      <c r="I168" s="110"/>
      <c r="J168" s="110"/>
      <c r="K168" s="76"/>
      <c r="L168" s="76"/>
      <c r="M168" s="76"/>
      <c r="N168" s="76"/>
      <c r="O168" s="76"/>
      <c r="P168" s="76"/>
      <c r="Q168" s="77"/>
      <c r="R168" s="78"/>
      <c r="S168" s="78"/>
      <c r="T168" s="78"/>
      <c r="U168" s="78"/>
      <c r="V168" s="78"/>
      <c r="W168" s="76"/>
      <c r="X168" s="76"/>
      <c r="Y168" s="76"/>
      <c r="Z168" s="76"/>
      <c r="AA168" s="76"/>
      <c r="AB168" s="76"/>
    </row>
    <row r="169" spans="1:28" s="2" customFormat="1" ht="13.5" customHeight="1" x14ac:dyDescent="0.2">
      <c r="A169" s="17"/>
      <c r="B169" s="98" t="s">
        <v>24</v>
      </c>
      <c r="C169" s="30" t="s">
        <v>63</v>
      </c>
      <c r="D169" s="160"/>
      <c r="E169" s="109"/>
      <c r="F169" s="110"/>
      <c r="G169" s="110"/>
      <c r="H169" s="110"/>
      <c r="I169" s="110"/>
      <c r="J169" s="110"/>
      <c r="K169" s="76"/>
      <c r="L169" s="76"/>
      <c r="M169" s="76"/>
      <c r="N169" s="76"/>
      <c r="O169" s="76"/>
      <c r="P169" s="76"/>
      <c r="Q169" s="77"/>
      <c r="R169" s="78"/>
      <c r="S169" s="78"/>
      <c r="T169" s="78"/>
      <c r="U169" s="78"/>
      <c r="V169" s="78"/>
      <c r="W169" s="76"/>
      <c r="X169" s="76"/>
      <c r="Y169" s="76"/>
      <c r="Z169" s="76"/>
      <c r="AA169" s="76"/>
      <c r="AB169" s="76"/>
    </row>
    <row r="170" spans="1:28" s="2" customFormat="1" ht="13.5" customHeight="1" thickBot="1" x14ac:dyDescent="0.25">
      <c r="A170" s="21"/>
      <c r="B170" s="99"/>
      <c r="C170" s="25"/>
      <c r="D170" s="158"/>
      <c r="E170" s="107"/>
      <c r="F170" s="108"/>
      <c r="G170" s="108"/>
      <c r="H170" s="108"/>
      <c r="I170" s="108"/>
      <c r="J170" s="108"/>
      <c r="K170" s="72"/>
      <c r="L170" s="72"/>
      <c r="M170" s="72"/>
      <c r="N170" s="72"/>
      <c r="O170" s="72"/>
      <c r="P170" s="72"/>
      <c r="Q170" s="73"/>
      <c r="R170" s="74"/>
      <c r="S170" s="74"/>
      <c r="T170" s="74"/>
      <c r="U170" s="74"/>
      <c r="V170" s="74"/>
      <c r="W170" s="72"/>
      <c r="X170" s="72"/>
      <c r="Y170" s="72"/>
      <c r="Z170" s="72"/>
      <c r="AA170" s="72"/>
      <c r="AB170" s="72"/>
    </row>
    <row r="171" spans="1:28" s="2" customFormat="1" ht="13.5" customHeight="1" x14ac:dyDescent="0.2">
      <c r="A171" s="20">
        <v>48</v>
      </c>
      <c r="B171" s="97"/>
      <c r="C171" s="9"/>
      <c r="D171" s="105">
        <f t="shared" ref="D171:D172" si="292">+Q171*96%</f>
        <v>33.93</v>
      </c>
      <c r="E171" s="105">
        <f t="shared" ref="E171:I172" si="293">Q171</f>
        <v>35.35</v>
      </c>
      <c r="F171" s="105">
        <f t="shared" si="293"/>
        <v>36.76</v>
      </c>
      <c r="G171" s="105">
        <f t="shared" si="293"/>
        <v>38.229999999999997</v>
      </c>
      <c r="H171" s="105">
        <f t="shared" si="293"/>
        <v>39.76</v>
      </c>
      <c r="I171" s="105">
        <f t="shared" si="293"/>
        <v>41.35</v>
      </c>
      <c r="J171" s="105">
        <f>V171</f>
        <v>43.01</v>
      </c>
      <c r="K171" s="69"/>
      <c r="L171" s="69">
        <f>(F171/E171)-1</f>
        <v>3.9886999999999999E-2</v>
      </c>
      <c r="M171" s="69">
        <f t="shared" ref="M171:P171" si="294">(G171/F171)-1</f>
        <v>3.9988999999999997E-2</v>
      </c>
      <c r="N171" s="69">
        <f t="shared" si="294"/>
        <v>4.0021000000000001E-2</v>
      </c>
      <c r="O171" s="69">
        <f t="shared" si="294"/>
        <v>3.9989999999999998E-2</v>
      </c>
      <c r="P171" s="69">
        <f t="shared" si="294"/>
        <v>4.0145E-2</v>
      </c>
      <c r="Q171" s="119">
        <f>ROUND(VLOOKUP($A171,'2021 REG'!$A$9:$V$477,17,FALSE)*(1+$I$2),5)</f>
        <v>35.348739999999999</v>
      </c>
      <c r="R171" s="119">
        <f>ROUND(VLOOKUP($A171,'2021 REG'!$A$9:$V$477,18,FALSE)*(1+$I$2),5)</f>
        <v>36.762689999999999</v>
      </c>
      <c r="S171" s="119">
        <f>ROUND(VLOOKUP($A171,'2021 REG'!$A$9:$V$477,19,FALSE)*(1+$I$2),5)</f>
        <v>38.23321</v>
      </c>
      <c r="T171" s="119">
        <f>ROUND(VLOOKUP($A171,'2021 REG'!$A$9:$V$477,20,FALSE)*(1+$I$2),5)</f>
        <v>39.762540000000001</v>
      </c>
      <c r="U171" s="119">
        <f>ROUND(VLOOKUP($A171,'2021 REG'!$A$9:$V$477,21,FALSE)*(1+$I$2),5)</f>
        <v>41.35304</v>
      </c>
      <c r="V171" s="119">
        <f>ROUND(VLOOKUP($A171,'2021 REG'!$A$9:$V$477,22,FALSE)*(1+$I$2),5)</f>
        <v>43.007170000000002</v>
      </c>
      <c r="W171" s="69"/>
      <c r="X171" s="69">
        <f>(R171/Q171)-1</f>
        <v>0.04</v>
      </c>
      <c r="Y171" s="69">
        <f t="shared" ref="Y171:AB171" si="295">(S171/R171)-1</f>
        <v>0.04</v>
      </c>
      <c r="Z171" s="69">
        <f t="shared" si="295"/>
        <v>0.04</v>
      </c>
      <c r="AA171" s="69">
        <f t="shared" si="295"/>
        <v>0.04</v>
      </c>
      <c r="AB171" s="69">
        <f t="shared" si="295"/>
        <v>0.04</v>
      </c>
    </row>
    <row r="172" spans="1:28" s="2" customFormat="1" ht="13.5" customHeight="1" x14ac:dyDescent="0.2">
      <c r="A172" s="17"/>
      <c r="B172" s="98"/>
      <c r="C172" s="30"/>
      <c r="D172" s="106">
        <f t="shared" si="292"/>
        <v>70584</v>
      </c>
      <c r="E172" s="106">
        <f t="shared" si="293"/>
        <v>73525</v>
      </c>
      <c r="F172" s="106">
        <f t="shared" si="293"/>
        <v>76466</v>
      </c>
      <c r="G172" s="106">
        <f t="shared" si="293"/>
        <v>79525</v>
      </c>
      <c r="H172" s="106">
        <f t="shared" si="293"/>
        <v>82706</v>
      </c>
      <c r="I172" s="106">
        <f t="shared" si="293"/>
        <v>86014</v>
      </c>
      <c r="J172" s="106">
        <f>V172</f>
        <v>89455</v>
      </c>
      <c r="K172" s="69">
        <f>(E171/E166)-1</f>
        <v>2.4934999999999999E-2</v>
      </c>
      <c r="L172" s="69">
        <f>(F171/F166)-1</f>
        <v>2.4812000000000001E-2</v>
      </c>
      <c r="M172" s="69">
        <f t="shared" ref="M172:P172" si="296">(G171/G166)-1</f>
        <v>2.4933E-2</v>
      </c>
      <c r="N172" s="69">
        <f t="shared" si="296"/>
        <v>2.5006E-2</v>
      </c>
      <c r="O172" s="69">
        <f t="shared" si="296"/>
        <v>2.5037E-2</v>
      </c>
      <c r="P172" s="69">
        <f t="shared" si="296"/>
        <v>2.5024000000000001E-2</v>
      </c>
      <c r="Q172" s="70">
        <f t="shared" ref="Q172:U172" si="297">ROUND((Q171*2080),5)</f>
        <v>73525.379199999996</v>
      </c>
      <c r="R172" s="71">
        <f t="shared" si="297"/>
        <v>76466.395199999999</v>
      </c>
      <c r="S172" s="71">
        <f t="shared" si="297"/>
        <v>79525.076799999995</v>
      </c>
      <c r="T172" s="71">
        <f t="shared" si="297"/>
        <v>82706.083199999994</v>
      </c>
      <c r="U172" s="71">
        <f t="shared" si="297"/>
        <v>86014.323199999999</v>
      </c>
      <c r="V172" s="71">
        <f>ROUND((V171*2080),5)</f>
        <v>89454.9136</v>
      </c>
      <c r="W172" s="69">
        <f>(Q171/Q166)-1</f>
        <v>2.5000000000000001E-2</v>
      </c>
      <c r="X172" s="69">
        <f>(R171/R166)-1</f>
        <v>2.5000000000000001E-2</v>
      </c>
      <c r="Y172" s="69">
        <f t="shared" ref="Y172:AB172" si="298">(S171/S166)-1</f>
        <v>2.5000000000000001E-2</v>
      </c>
      <c r="Z172" s="69">
        <f t="shared" si="298"/>
        <v>2.5000000000000001E-2</v>
      </c>
      <c r="AA172" s="69">
        <f t="shared" si="298"/>
        <v>2.5000000000000001E-2</v>
      </c>
      <c r="AB172" s="69">
        <f t="shared" si="298"/>
        <v>2.5000000000000001E-2</v>
      </c>
    </row>
    <row r="173" spans="1:28" s="2" customFormat="1" ht="13.5" customHeight="1" thickBot="1" x14ac:dyDescent="0.25">
      <c r="A173" s="21"/>
      <c r="B173" s="93"/>
      <c r="C173" s="10"/>
      <c r="D173" s="155"/>
      <c r="E173" s="107"/>
      <c r="F173" s="108"/>
      <c r="G173" s="108"/>
      <c r="H173" s="108"/>
      <c r="I173" s="108"/>
      <c r="J173" s="108"/>
      <c r="K173" s="72"/>
      <c r="L173" s="72"/>
      <c r="M173" s="72"/>
      <c r="N173" s="72"/>
      <c r="O173" s="72"/>
      <c r="P173" s="72"/>
      <c r="Q173" s="73"/>
      <c r="R173" s="74"/>
      <c r="S173" s="74"/>
      <c r="T173" s="74"/>
      <c r="U173" s="74"/>
      <c r="V173" s="74"/>
      <c r="W173" s="72"/>
      <c r="X173" s="72"/>
      <c r="Y173" s="72"/>
      <c r="Z173" s="72"/>
      <c r="AA173" s="72"/>
      <c r="AB173" s="72"/>
    </row>
    <row r="174" spans="1:28" s="2" customFormat="1" ht="13.5" customHeight="1" x14ac:dyDescent="0.2">
      <c r="A174" s="20">
        <v>49</v>
      </c>
      <c r="B174" s="227" t="s">
        <v>26</v>
      </c>
      <c r="C174" s="9" t="s">
        <v>39</v>
      </c>
      <c r="D174" s="105">
        <f t="shared" ref="D174" si="299">+Q174*96%</f>
        <v>34.78</v>
      </c>
      <c r="E174" s="105">
        <f t="shared" ref="E174:I174" si="300">Q174</f>
        <v>36.229999999999997</v>
      </c>
      <c r="F174" s="105">
        <f t="shared" si="300"/>
        <v>37.68</v>
      </c>
      <c r="G174" s="105">
        <f t="shared" si="300"/>
        <v>39.19</v>
      </c>
      <c r="H174" s="105">
        <f t="shared" si="300"/>
        <v>40.76</v>
      </c>
      <c r="I174" s="105">
        <f t="shared" si="300"/>
        <v>42.39</v>
      </c>
      <c r="J174" s="105">
        <f>V174</f>
        <v>44.08</v>
      </c>
      <c r="K174" s="69"/>
      <c r="L174" s="69">
        <f>(F174/E174)-1</f>
        <v>4.0022000000000002E-2</v>
      </c>
      <c r="M174" s="69">
        <f t="shared" ref="M174:P174" si="301">(G174/F174)-1</f>
        <v>4.0073999999999999E-2</v>
      </c>
      <c r="N174" s="69">
        <f t="shared" si="301"/>
        <v>4.0060999999999999E-2</v>
      </c>
      <c r="O174" s="69">
        <f t="shared" si="301"/>
        <v>3.9989999999999998E-2</v>
      </c>
      <c r="P174" s="69">
        <f t="shared" si="301"/>
        <v>3.9868000000000001E-2</v>
      </c>
      <c r="Q174" s="119">
        <f>ROUND(VLOOKUP($A174,'2021 REG'!$A$9:$V$477,17,FALSE)*(1+$I$2),5)</f>
        <v>36.23245</v>
      </c>
      <c r="R174" s="119">
        <f>ROUND(VLOOKUP($A174,'2021 REG'!$A$9:$V$477,18,FALSE)*(1+$I$2),5)</f>
        <v>37.681759999999997</v>
      </c>
      <c r="S174" s="119">
        <f>ROUND(VLOOKUP($A174,'2021 REG'!$A$9:$V$477,19,FALSE)*(1+$I$2),5)</f>
        <v>39.189050000000002</v>
      </c>
      <c r="T174" s="119">
        <f>ROUND(VLOOKUP($A174,'2021 REG'!$A$9:$V$477,20,FALSE)*(1+$I$2),5)</f>
        <v>40.756619999999998</v>
      </c>
      <c r="U174" s="119">
        <f>ROUND(VLOOKUP($A174,'2021 REG'!$A$9:$V$477,21,FALSE)*(1+$I$2),5)</f>
        <v>42.386859999999999</v>
      </c>
      <c r="V174" s="119">
        <f>ROUND(VLOOKUP($A174,'2021 REG'!$A$9:$V$477,22,FALSE)*(1+$I$2),5)</f>
        <v>44.082349999999998</v>
      </c>
      <c r="W174" s="69"/>
      <c r="X174" s="69">
        <f>(R174/Q174)-1</f>
        <v>0.04</v>
      </c>
      <c r="Y174" s="69">
        <f t="shared" ref="Y174:AB174" si="302">(S174/R174)-1</f>
        <v>4.0001000000000002E-2</v>
      </c>
      <c r="Z174" s="69">
        <f t="shared" si="302"/>
        <v>0.04</v>
      </c>
      <c r="AA174" s="69">
        <f t="shared" si="302"/>
        <v>3.9999E-2</v>
      </c>
      <c r="AB174" s="69">
        <f t="shared" si="302"/>
        <v>0.04</v>
      </c>
    </row>
    <row r="175" spans="1:28" s="2" customFormat="1" ht="13.5" customHeight="1" x14ac:dyDescent="0.2">
      <c r="A175" s="17"/>
      <c r="B175" s="90" t="s">
        <v>155</v>
      </c>
      <c r="C175" s="3" t="s">
        <v>39</v>
      </c>
      <c r="D175" s="106">
        <f>+Q175*96%</f>
        <v>72349</v>
      </c>
      <c r="E175" s="106">
        <f>Q175</f>
        <v>75363</v>
      </c>
      <c r="F175" s="106">
        <f>R175</f>
        <v>78378</v>
      </c>
      <c r="G175" s="106">
        <f>S175</f>
        <v>81513</v>
      </c>
      <c r="H175" s="106">
        <f>T175</f>
        <v>84774</v>
      </c>
      <c r="I175" s="106">
        <f>U175</f>
        <v>88165</v>
      </c>
      <c r="J175" s="106">
        <f>V175</f>
        <v>91691</v>
      </c>
      <c r="K175" s="69">
        <f t="shared" ref="K175:P175" si="303">(E174/E171)-1</f>
        <v>2.4893999999999999E-2</v>
      </c>
      <c r="L175" s="69">
        <f t="shared" si="303"/>
        <v>2.5027000000000001E-2</v>
      </c>
      <c r="M175" s="69">
        <f t="shared" si="303"/>
        <v>2.5111000000000001E-2</v>
      </c>
      <c r="N175" s="69">
        <f t="shared" si="303"/>
        <v>2.5151E-2</v>
      </c>
      <c r="O175" s="69">
        <f t="shared" si="303"/>
        <v>2.5151E-2</v>
      </c>
      <c r="P175" s="69">
        <f t="shared" si="303"/>
        <v>2.4878000000000001E-2</v>
      </c>
      <c r="Q175" s="70">
        <f t="shared" ref="Q175:V175" si="304">ROUND((Q174*2080),5)</f>
        <v>75363.495999999999</v>
      </c>
      <c r="R175" s="71">
        <f t="shared" si="304"/>
        <v>78378.060800000007</v>
      </c>
      <c r="S175" s="71">
        <f t="shared" si="304"/>
        <v>81513.224000000002</v>
      </c>
      <c r="T175" s="71">
        <f t="shared" si="304"/>
        <v>84773.7696</v>
      </c>
      <c r="U175" s="71">
        <f t="shared" si="304"/>
        <v>88164.668799999999</v>
      </c>
      <c r="V175" s="71">
        <f t="shared" si="304"/>
        <v>91691.288</v>
      </c>
      <c r="W175" s="69">
        <f t="shared" ref="W175:AB175" si="305">(Q174/Q171)-1</f>
        <v>2.5000000000000001E-2</v>
      </c>
      <c r="X175" s="69">
        <f t="shared" si="305"/>
        <v>2.5000000000000001E-2</v>
      </c>
      <c r="Y175" s="69">
        <f t="shared" si="305"/>
        <v>2.5000000000000001E-2</v>
      </c>
      <c r="Z175" s="69">
        <f t="shared" si="305"/>
        <v>2.5000000000000001E-2</v>
      </c>
      <c r="AA175" s="69">
        <f t="shared" si="305"/>
        <v>2.5000000000000001E-2</v>
      </c>
      <c r="AB175" s="69">
        <f t="shared" si="305"/>
        <v>2.5000000000000001E-2</v>
      </c>
    </row>
    <row r="176" spans="1:28" s="2" customFormat="1" ht="13.5" customHeight="1" x14ac:dyDescent="0.2">
      <c r="A176" s="17"/>
      <c r="B176" s="90" t="s">
        <v>163</v>
      </c>
      <c r="C176" s="3" t="s">
        <v>39</v>
      </c>
      <c r="D176" s="142"/>
      <c r="E176" s="142"/>
      <c r="F176" s="142"/>
      <c r="G176" s="142"/>
      <c r="H176" s="142"/>
      <c r="I176" s="142"/>
      <c r="J176" s="142"/>
      <c r="K176" s="69"/>
      <c r="L176" s="69"/>
      <c r="M176" s="69"/>
      <c r="N176" s="69"/>
      <c r="O176" s="69"/>
      <c r="P176" s="69"/>
      <c r="Q176" s="181"/>
      <c r="R176" s="182"/>
      <c r="S176" s="182"/>
      <c r="T176" s="182"/>
      <c r="U176" s="182"/>
      <c r="V176" s="182"/>
      <c r="W176" s="69"/>
      <c r="X176" s="69"/>
      <c r="Y176" s="69"/>
      <c r="Z176" s="69"/>
      <c r="AA176" s="69"/>
      <c r="AB176" s="69"/>
    </row>
    <row r="177" spans="1:28" s="2" customFormat="1" ht="13.5" customHeight="1" x14ac:dyDescent="0.2">
      <c r="A177" s="17"/>
      <c r="B177" s="90" t="s">
        <v>97</v>
      </c>
      <c r="C177" s="30" t="s">
        <v>39</v>
      </c>
      <c r="D177" s="142"/>
      <c r="E177" s="142"/>
      <c r="F177" s="142"/>
      <c r="G177" s="142"/>
      <c r="H177" s="142"/>
      <c r="I177" s="142"/>
      <c r="J177" s="142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</row>
    <row r="178" spans="1:28" s="2" customFormat="1" ht="10.8" thickBot="1" x14ac:dyDescent="0.25">
      <c r="A178" s="21"/>
      <c r="B178" s="93"/>
      <c r="C178" s="10"/>
      <c r="D178" s="155"/>
      <c r="E178" s="107"/>
      <c r="F178" s="108"/>
      <c r="G178" s="108"/>
      <c r="H178" s="108"/>
      <c r="I178" s="108"/>
      <c r="J178" s="108"/>
      <c r="K178" s="72"/>
      <c r="L178" s="72"/>
      <c r="M178" s="72"/>
      <c r="N178" s="72"/>
      <c r="O178" s="72"/>
      <c r="P178" s="72"/>
      <c r="Q178" s="73"/>
      <c r="R178" s="74"/>
      <c r="S178" s="74"/>
      <c r="T178" s="74"/>
      <c r="U178" s="74"/>
      <c r="V178" s="74"/>
      <c r="W178" s="72"/>
      <c r="X178" s="72"/>
      <c r="Y178" s="72"/>
      <c r="Z178" s="72"/>
      <c r="AA178" s="72"/>
      <c r="AB178" s="72"/>
    </row>
    <row r="179" spans="1:28" s="2" customFormat="1" ht="13.5" customHeight="1" x14ac:dyDescent="0.2">
      <c r="A179" s="20">
        <v>50</v>
      </c>
      <c r="B179" s="227" t="s">
        <v>28</v>
      </c>
      <c r="C179" s="9" t="s">
        <v>63</v>
      </c>
      <c r="D179" s="105">
        <f t="shared" ref="D179:D180" si="306">+Q179*96%</f>
        <v>35.65</v>
      </c>
      <c r="E179" s="105">
        <f t="shared" ref="E179:I180" si="307">Q179</f>
        <v>37.14</v>
      </c>
      <c r="F179" s="105">
        <f t="shared" si="307"/>
        <v>38.619999999999997</v>
      </c>
      <c r="G179" s="105">
        <f t="shared" si="307"/>
        <v>40.17</v>
      </c>
      <c r="H179" s="105">
        <f t="shared" si="307"/>
        <v>41.78</v>
      </c>
      <c r="I179" s="105">
        <f t="shared" si="307"/>
        <v>43.45</v>
      </c>
      <c r="J179" s="105">
        <f>V179</f>
        <v>45.18</v>
      </c>
      <c r="K179" s="69"/>
      <c r="L179" s="69">
        <f>(F179/E179)-1</f>
        <v>3.9849000000000002E-2</v>
      </c>
      <c r="M179" s="69">
        <f t="shared" ref="M179:P179" si="308">(G179/F179)-1</f>
        <v>4.0134999999999997E-2</v>
      </c>
      <c r="N179" s="69">
        <f t="shared" si="308"/>
        <v>4.0079999999999998E-2</v>
      </c>
      <c r="O179" s="69">
        <f t="shared" si="308"/>
        <v>3.9971E-2</v>
      </c>
      <c r="P179" s="69">
        <f t="shared" si="308"/>
        <v>3.9815999999999997E-2</v>
      </c>
      <c r="Q179" s="119">
        <f>ROUND(VLOOKUP($A179,'2021 REG'!$A$9:$V$477,17,FALSE)*(1+$I$2),5)</f>
        <v>37.138289999999998</v>
      </c>
      <c r="R179" s="119">
        <f>ROUND(VLOOKUP($A179,'2021 REG'!$A$9:$V$477,18,FALSE)*(1+$I$2),5)</f>
        <v>38.623809999999999</v>
      </c>
      <c r="S179" s="119">
        <f>ROUND(VLOOKUP($A179,'2021 REG'!$A$9:$V$477,19,FALSE)*(1+$I$2),5)</f>
        <v>40.168759999999999</v>
      </c>
      <c r="T179" s="119">
        <f>ROUND(VLOOKUP($A179,'2021 REG'!$A$9:$V$477,20,FALSE)*(1+$I$2),5)</f>
        <v>41.775539999999999</v>
      </c>
      <c r="U179" s="119">
        <f>ROUND(VLOOKUP($A179,'2021 REG'!$A$9:$V$477,21,FALSE)*(1+$I$2),5)</f>
        <v>43.446530000000003</v>
      </c>
      <c r="V179" s="119">
        <f>ROUND(VLOOKUP($A179,'2021 REG'!$A$9:$V$477,22,FALSE)*(1+$I$2),5)</f>
        <v>45.184429999999999</v>
      </c>
      <c r="W179" s="69"/>
      <c r="X179" s="69">
        <f>(R179/Q179)-1</f>
        <v>0.04</v>
      </c>
      <c r="Y179" s="69">
        <f t="shared" ref="Y179:AB179" si="309">(S179/R179)-1</f>
        <v>0.04</v>
      </c>
      <c r="Z179" s="69">
        <f t="shared" si="309"/>
        <v>4.0001000000000002E-2</v>
      </c>
      <c r="AA179" s="69">
        <f t="shared" si="309"/>
        <v>3.9999E-2</v>
      </c>
      <c r="AB179" s="69">
        <f t="shared" si="309"/>
        <v>4.0001000000000002E-2</v>
      </c>
    </row>
    <row r="180" spans="1:28" s="11" customFormat="1" ht="13.5" customHeight="1" x14ac:dyDescent="0.2">
      <c r="A180" s="17"/>
      <c r="B180" s="134" t="s">
        <v>171</v>
      </c>
      <c r="C180" s="3" t="s">
        <v>39</v>
      </c>
      <c r="D180" s="106">
        <f t="shared" si="306"/>
        <v>74158</v>
      </c>
      <c r="E180" s="106">
        <f t="shared" si="307"/>
        <v>77248</v>
      </c>
      <c r="F180" s="106">
        <f t="shared" si="307"/>
        <v>80338</v>
      </c>
      <c r="G180" s="106">
        <f t="shared" si="307"/>
        <v>83551</v>
      </c>
      <c r="H180" s="106">
        <f t="shared" si="307"/>
        <v>86893</v>
      </c>
      <c r="I180" s="106">
        <f t="shared" si="307"/>
        <v>90369</v>
      </c>
      <c r="J180" s="106">
        <f>V180</f>
        <v>93984</v>
      </c>
      <c r="K180" s="69">
        <f t="shared" ref="K180:P180" si="310">(E179/E174)-1</f>
        <v>2.5117E-2</v>
      </c>
      <c r="L180" s="69">
        <f t="shared" si="310"/>
        <v>2.4947E-2</v>
      </c>
      <c r="M180" s="69">
        <f t="shared" si="310"/>
        <v>2.5006E-2</v>
      </c>
      <c r="N180" s="69">
        <f t="shared" si="310"/>
        <v>2.5024999999999999E-2</v>
      </c>
      <c r="O180" s="69">
        <f t="shared" si="310"/>
        <v>2.5006E-2</v>
      </c>
      <c r="P180" s="69">
        <f t="shared" si="310"/>
        <v>2.4955000000000001E-2</v>
      </c>
      <c r="Q180" s="70">
        <f t="shared" ref="Q180:U180" si="311">ROUND((Q179*2080),5)</f>
        <v>77247.643200000006</v>
      </c>
      <c r="R180" s="71">
        <f t="shared" si="311"/>
        <v>80337.524799999999</v>
      </c>
      <c r="S180" s="71">
        <f t="shared" si="311"/>
        <v>83551.020799999998</v>
      </c>
      <c r="T180" s="71">
        <f t="shared" si="311"/>
        <v>86893.123200000002</v>
      </c>
      <c r="U180" s="71">
        <f t="shared" si="311"/>
        <v>90368.782399999996</v>
      </c>
      <c r="V180" s="71">
        <f>ROUND((V179*2080),5)</f>
        <v>93983.614400000006</v>
      </c>
      <c r="W180" s="69">
        <f t="shared" ref="W180:AB180" si="312">(Q179/Q174)-1</f>
        <v>2.5000999999999999E-2</v>
      </c>
      <c r="X180" s="69">
        <f t="shared" si="312"/>
        <v>2.5000000000000001E-2</v>
      </c>
      <c r="Y180" s="69">
        <f t="shared" si="312"/>
        <v>2.5000000000000001E-2</v>
      </c>
      <c r="Z180" s="69">
        <f t="shared" si="312"/>
        <v>2.5000000000000001E-2</v>
      </c>
      <c r="AA180" s="69">
        <f t="shared" si="312"/>
        <v>2.5000000000000001E-2</v>
      </c>
      <c r="AB180" s="69">
        <f t="shared" si="312"/>
        <v>2.5000000000000001E-2</v>
      </c>
    </row>
    <row r="181" spans="1:28" s="11" customFormat="1" ht="13.5" customHeight="1" x14ac:dyDescent="0.2">
      <c r="A181" s="17"/>
      <c r="B181" s="90" t="s">
        <v>182</v>
      </c>
      <c r="C181" s="3" t="s">
        <v>63</v>
      </c>
      <c r="D181" s="154"/>
      <c r="E181" s="111"/>
      <c r="F181" s="112"/>
      <c r="G181" s="112"/>
      <c r="H181" s="112"/>
      <c r="I181" s="112"/>
      <c r="J181" s="112"/>
      <c r="K181" s="75"/>
      <c r="L181" s="75"/>
      <c r="M181" s="75"/>
      <c r="N181" s="75"/>
      <c r="O181" s="75"/>
      <c r="P181" s="75"/>
      <c r="Q181" s="70"/>
      <c r="R181" s="71"/>
      <c r="S181" s="71"/>
      <c r="T181" s="71"/>
      <c r="U181" s="71"/>
      <c r="V181" s="71"/>
      <c r="W181" s="75"/>
      <c r="X181" s="75"/>
      <c r="Y181" s="75"/>
      <c r="Z181" s="75"/>
      <c r="AA181" s="75"/>
      <c r="AB181" s="75"/>
    </row>
    <row r="182" spans="1:28" s="11" customFormat="1" ht="13.5" customHeight="1" x14ac:dyDescent="0.2">
      <c r="A182" s="17"/>
      <c r="B182" s="90" t="s">
        <v>175</v>
      </c>
      <c r="C182" s="3" t="s">
        <v>39</v>
      </c>
      <c r="D182" s="154"/>
      <c r="E182" s="111"/>
      <c r="F182" s="112"/>
      <c r="G182" s="112"/>
      <c r="H182" s="112"/>
      <c r="I182" s="112"/>
      <c r="J182" s="112"/>
      <c r="K182" s="75"/>
      <c r="L182" s="75"/>
      <c r="M182" s="75"/>
      <c r="N182" s="75"/>
      <c r="O182" s="75"/>
      <c r="P182" s="75"/>
      <c r="Q182" s="70"/>
      <c r="R182" s="71"/>
      <c r="S182" s="71"/>
      <c r="T182" s="71"/>
      <c r="U182" s="71"/>
      <c r="V182" s="71"/>
      <c r="W182" s="75"/>
      <c r="X182" s="75"/>
      <c r="Y182" s="75"/>
      <c r="Z182" s="75"/>
      <c r="AA182" s="75"/>
      <c r="AB182" s="75"/>
    </row>
    <row r="183" spans="1:28" s="11" customFormat="1" ht="13.5" customHeight="1" x14ac:dyDescent="0.2">
      <c r="A183" s="17"/>
      <c r="B183" s="94" t="s">
        <v>30</v>
      </c>
      <c r="C183" s="3" t="s">
        <v>39</v>
      </c>
      <c r="D183" s="154"/>
      <c r="E183" s="177"/>
      <c r="F183" s="112"/>
      <c r="G183" s="112"/>
      <c r="H183" s="112"/>
      <c r="I183" s="112"/>
      <c r="J183" s="112"/>
      <c r="K183" s="75"/>
      <c r="L183" s="75"/>
      <c r="M183" s="75"/>
      <c r="N183" s="75"/>
      <c r="O183" s="75"/>
      <c r="P183" s="75"/>
      <c r="Q183" s="70"/>
      <c r="R183" s="71"/>
      <c r="S183" s="71"/>
      <c r="T183" s="71"/>
      <c r="U183" s="71"/>
      <c r="V183" s="71"/>
      <c r="W183" s="75"/>
      <c r="X183" s="75"/>
      <c r="Y183" s="75"/>
      <c r="Z183" s="75"/>
      <c r="AA183" s="75"/>
      <c r="AB183" s="75"/>
    </row>
    <row r="184" spans="1:28" s="11" customFormat="1" ht="13.5" customHeight="1" x14ac:dyDescent="0.2">
      <c r="A184" s="17"/>
      <c r="B184" s="90" t="s">
        <v>76</v>
      </c>
      <c r="C184" s="5" t="s">
        <v>63</v>
      </c>
      <c r="D184" s="156"/>
      <c r="E184" s="111"/>
      <c r="F184" s="112"/>
      <c r="G184" s="112"/>
      <c r="H184" s="112"/>
      <c r="I184" s="112"/>
      <c r="J184" s="112"/>
      <c r="K184" s="75"/>
      <c r="L184" s="75"/>
      <c r="M184" s="75"/>
      <c r="N184" s="75"/>
      <c r="O184" s="75"/>
      <c r="P184" s="75"/>
      <c r="Q184" s="70"/>
      <c r="R184" s="71"/>
      <c r="S184" s="71"/>
      <c r="T184" s="71"/>
      <c r="U184" s="71"/>
      <c r="V184" s="71"/>
      <c r="W184" s="75"/>
      <c r="X184" s="75"/>
      <c r="Y184" s="75"/>
      <c r="Z184" s="75"/>
      <c r="AA184" s="75"/>
      <c r="AB184" s="75"/>
    </row>
    <row r="185" spans="1:28" s="11" customFormat="1" ht="13.5" customHeight="1" x14ac:dyDescent="0.2">
      <c r="A185" s="17"/>
      <c r="B185" s="90" t="s">
        <v>110</v>
      </c>
      <c r="C185" s="5" t="s">
        <v>63</v>
      </c>
      <c r="D185" s="156"/>
      <c r="E185" s="111"/>
      <c r="F185" s="112"/>
      <c r="G185" s="112"/>
      <c r="H185" s="112"/>
      <c r="I185" s="112"/>
      <c r="J185" s="112"/>
      <c r="K185" s="75"/>
      <c r="L185" s="75"/>
      <c r="M185" s="75"/>
      <c r="N185" s="75"/>
      <c r="O185" s="75"/>
      <c r="P185" s="75"/>
      <c r="Q185" s="70"/>
      <c r="R185" s="71"/>
      <c r="S185" s="71"/>
      <c r="T185" s="71"/>
      <c r="U185" s="71"/>
      <c r="V185" s="71"/>
      <c r="W185" s="75"/>
      <c r="X185" s="75"/>
      <c r="Y185" s="75"/>
      <c r="Z185" s="75"/>
      <c r="AA185" s="75"/>
      <c r="AB185" s="75"/>
    </row>
    <row r="186" spans="1:28" s="2" customFormat="1" ht="13.5" customHeight="1" thickBot="1" x14ac:dyDescent="0.25">
      <c r="A186" s="22"/>
      <c r="B186" s="223"/>
      <c r="C186" s="222"/>
      <c r="D186" s="156"/>
      <c r="E186" s="107"/>
      <c r="F186" s="108"/>
      <c r="G186" s="108"/>
      <c r="H186" s="108"/>
      <c r="I186" s="108"/>
      <c r="J186" s="108"/>
      <c r="K186" s="72"/>
      <c r="L186" s="72"/>
      <c r="M186" s="72"/>
      <c r="N186" s="72"/>
      <c r="O186" s="72"/>
      <c r="P186" s="72"/>
      <c r="Q186" s="73"/>
      <c r="R186" s="74"/>
      <c r="S186" s="74"/>
      <c r="T186" s="74"/>
      <c r="U186" s="74"/>
      <c r="V186" s="74"/>
      <c r="W186" s="72"/>
      <c r="X186" s="72"/>
      <c r="Y186" s="72"/>
      <c r="Z186" s="72"/>
      <c r="AA186" s="72"/>
      <c r="AB186" s="72"/>
    </row>
    <row r="187" spans="1:28" s="2" customFormat="1" ht="13.5" customHeight="1" x14ac:dyDescent="0.2">
      <c r="A187" s="20">
        <v>51</v>
      </c>
      <c r="B187" s="227" t="s">
        <v>148</v>
      </c>
      <c r="C187" s="9" t="s">
        <v>39</v>
      </c>
      <c r="D187" s="105">
        <f t="shared" ref="D187:D188" si="313">+Q187*96%</f>
        <v>36.54</v>
      </c>
      <c r="E187" s="105">
        <f t="shared" ref="E187:I188" si="314">Q187</f>
        <v>38.07</v>
      </c>
      <c r="F187" s="105">
        <f t="shared" si="314"/>
        <v>39.590000000000003</v>
      </c>
      <c r="G187" s="105">
        <f t="shared" si="314"/>
        <v>41.17</v>
      </c>
      <c r="H187" s="105">
        <f t="shared" si="314"/>
        <v>42.82</v>
      </c>
      <c r="I187" s="105">
        <f t="shared" si="314"/>
        <v>44.53</v>
      </c>
      <c r="J187" s="105">
        <f>V187</f>
        <v>46.31</v>
      </c>
      <c r="K187" s="69"/>
      <c r="L187" s="69">
        <f>(F187/E187)-1</f>
        <v>3.9926000000000003E-2</v>
      </c>
      <c r="M187" s="69">
        <f t="shared" ref="M187:P187" si="315">(G187/F187)-1</f>
        <v>3.9909E-2</v>
      </c>
      <c r="N187" s="69">
        <f t="shared" si="315"/>
        <v>4.0078000000000003E-2</v>
      </c>
      <c r="O187" s="69">
        <f t="shared" si="315"/>
        <v>3.9934999999999998E-2</v>
      </c>
      <c r="P187" s="69">
        <f t="shared" si="315"/>
        <v>3.9973000000000002E-2</v>
      </c>
      <c r="Q187" s="119">
        <f>ROUND(VLOOKUP($A187,'2021 REG'!$A$9:$V$477,17,FALSE)*(1+$I$2),5)</f>
        <v>38.066749999999999</v>
      </c>
      <c r="R187" s="119">
        <f>ROUND(VLOOKUP($A187,'2021 REG'!$A$9:$V$477,18,FALSE)*(1+$I$2),5)</f>
        <v>39.589410000000001</v>
      </c>
      <c r="S187" s="119">
        <f>ROUND(VLOOKUP($A187,'2021 REG'!$A$9:$V$477,19,FALSE)*(1+$I$2),5)</f>
        <v>41.172989999999999</v>
      </c>
      <c r="T187" s="119">
        <f>ROUND(VLOOKUP($A187,'2021 REG'!$A$9:$V$477,20,FALSE)*(1+$I$2),5)</f>
        <v>42.81991</v>
      </c>
      <c r="U187" s="119">
        <f>ROUND(VLOOKUP($A187,'2021 REG'!$A$9:$V$477,21,FALSE)*(1+$I$2),5)</f>
        <v>44.532710000000002</v>
      </c>
      <c r="V187" s="119">
        <f>ROUND(VLOOKUP($A187,'2021 REG'!$A$9:$V$477,22,FALSE)*(1+$I$2),5)</f>
        <v>46.314019999999999</v>
      </c>
      <c r="W187" s="69"/>
      <c r="X187" s="69">
        <f>(R187/Q187)-1</f>
        <v>0.04</v>
      </c>
      <c r="Y187" s="69">
        <f t="shared" ref="Y187:AB187" si="316">(S187/R187)-1</f>
        <v>0.04</v>
      </c>
      <c r="Z187" s="69">
        <f t="shared" si="316"/>
        <v>0.04</v>
      </c>
      <c r="AA187" s="69">
        <f t="shared" si="316"/>
        <v>0.04</v>
      </c>
      <c r="AB187" s="69">
        <f t="shared" si="316"/>
        <v>0.04</v>
      </c>
    </row>
    <row r="188" spans="1:28" s="2" customFormat="1" ht="13.5" customHeight="1" x14ac:dyDescent="0.2">
      <c r="A188" s="17"/>
      <c r="B188" s="221" t="s">
        <v>37</v>
      </c>
      <c r="C188" s="222" t="s">
        <v>39</v>
      </c>
      <c r="D188" s="106">
        <f t="shared" si="313"/>
        <v>76012</v>
      </c>
      <c r="E188" s="106">
        <f t="shared" si="314"/>
        <v>79179</v>
      </c>
      <c r="F188" s="106">
        <f t="shared" si="314"/>
        <v>82346</v>
      </c>
      <c r="G188" s="106">
        <f t="shared" si="314"/>
        <v>85640</v>
      </c>
      <c r="H188" s="106">
        <f t="shared" si="314"/>
        <v>89065</v>
      </c>
      <c r="I188" s="106">
        <f t="shared" si="314"/>
        <v>92628</v>
      </c>
      <c r="J188" s="106">
        <f>V188</f>
        <v>96333</v>
      </c>
      <c r="K188" s="69">
        <f t="shared" ref="K188:P188" si="317">(E187/E179)-1</f>
        <v>2.504E-2</v>
      </c>
      <c r="L188" s="69">
        <f t="shared" si="317"/>
        <v>2.5117E-2</v>
      </c>
      <c r="M188" s="69">
        <f t="shared" si="317"/>
        <v>2.4893999999999999E-2</v>
      </c>
      <c r="N188" s="69">
        <f t="shared" si="317"/>
        <v>2.4892000000000001E-2</v>
      </c>
      <c r="O188" s="69">
        <f t="shared" si="317"/>
        <v>2.4856E-2</v>
      </c>
      <c r="P188" s="69">
        <f t="shared" si="317"/>
        <v>2.5010999999999999E-2</v>
      </c>
      <c r="Q188" s="70">
        <f t="shared" ref="Q188:V188" si="318">ROUND((Q187*2080),5)</f>
        <v>79178.84</v>
      </c>
      <c r="R188" s="71">
        <f t="shared" si="318"/>
        <v>82345.972800000003</v>
      </c>
      <c r="S188" s="71">
        <f t="shared" si="318"/>
        <v>85639.819199999998</v>
      </c>
      <c r="T188" s="71">
        <f t="shared" si="318"/>
        <v>89065.412800000006</v>
      </c>
      <c r="U188" s="71">
        <f t="shared" si="318"/>
        <v>92628.036800000002</v>
      </c>
      <c r="V188" s="71">
        <f t="shared" si="318"/>
        <v>96333.161600000007</v>
      </c>
      <c r="W188" s="69">
        <f t="shared" ref="W188:AB188" si="319">(Q187/Q179)-1</f>
        <v>2.5000000000000001E-2</v>
      </c>
      <c r="X188" s="69">
        <f t="shared" si="319"/>
        <v>2.5000000000000001E-2</v>
      </c>
      <c r="Y188" s="69">
        <f t="shared" si="319"/>
        <v>2.5000000000000001E-2</v>
      </c>
      <c r="Z188" s="69">
        <f t="shared" si="319"/>
        <v>2.5000000000000001E-2</v>
      </c>
      <c r="AA188" s="69">
        <f t="shared" si="319"/>
        <v>2.5000000000000001E-2</v>
      </c>
      <c r="AB188" s="69">
        <f t="shared" si="319"/>
        <v>2.5000000000000001E-2</v>
      </c>
    </row>
    <row r="189" spans="1:28" s="2" customFormat="1" ht="13.5" customHeight="1" x14ac:dyDescent="0.2">
      <c r="A189" s="17"/>
      <c r="B189" s="221" t="s">
        <v>40</v>
      </c>
      <c r="C189" s="222" t="s">
        <v>39</v>
      </c>
      <c r="D189" s="113"/>
      <c r="E189" s="113"/>
      <c r="F189" s="106"/>
      <c r="G189" s="106"/>
      <c r="H189" s="106"/>
      <c r="I189" s="106"/>
      <c r="J189" s="106"/>
      <c r="K189" s="69"/>
      <c r="L189" s="69"/>
      <c r="M189" s="69"/>
      <c r="N189" s="69"/>
      <c r="O189" s="69"/>
      <c r="P189" s="69"/>
      <c r="Q189" s="70"/>
      <c r="R189" s="71"/>
      <c r="S189" s="71"/>
      <c r="T189" s="71"/>
      <c r="U189" s="71"/>
      <c r="V189" s="71"/>
      <c r="W189" s="69"/>
      <c r="X189" s="69"/>
      <c r="Y189" s="69"/>
      <c r="Z189" s="69"/>
      <c r="AA189" s="69"/>
      <c r="AB189" s="69"/>
    </row>
    <row r="190" spans="1:28" s="2" customFormat="1" ht="13.5" customHeight="1" x14ac:dyDescent="0.2">
      <c r="A190" s="17"/>
      <c r="B190" s="230" t="s">
        <v>170</v>
      </c>
      <c r="C190" s="222" t="s">
        <v>39</v>
      </c>
      <c r="D190" s="113"/>
      <c r="E190" s="113"/>
      <c r="F190" s="106"/>
      <c r="G190" s="106"/>
      <c r="H190" s="106"/>
      <c r="I190" s="106"/>
      <c r="J190" s="106"/>
      <c r="K190" s="69"/>
      <c r="L190" s="69"/>
      <c r="M190" s="69"/>
      <c r="N190" s="69"/>
      <c r="O190" s="69"/>
      <c r="P190" s="69"/>
      <c r="Q190" s="70"/>
      <c r="R190" s="71"/>
      <c r="S190" s="71"/>
      <c r="T190" s="71"/>
      <c r="U190" s="71"/>
      <c r="V190" s="71"/>
      <c r="W190" s="69"/>
      <c r="X190" s="69"/>
      <c r="Y190" s="69"/>
      <c r="Z190" s="69"/>
      <c r="AA190" s="69"/>
      <c r="AB190" s="69"/>
    </row>
    <row r="191" spans="1:28" s="2" customFormat="1" ht="13.5" customHeight="1" x14ac:dyDescent="0.2">
      <c r="A191" s="17"/>
      <c r="B191" s="221" t="s">
        <v>38</v>
      </c>
      <c r="C191" s="222" t="s">
        <v>39</v>
      </c>
      <c r="D191" s="113"/>
      <c r="E191" s="113"/>
      <c r="F191" s="106"/>
      <c r="G191" s="106"/>
      <c r="H191" s="106"/>
      <c r="I191" s="106"/>
      <c r="J191" s="106"/>
      <c r="K191" s="69"/>
      <c r="L191" s="69"/>
      <c r="M191" s="69"/>
      <c r="N191" s="69"/>
      <c r="O191" s="69"/>
      <c r="P191" s="69"/>
      <c r="Q191" s="70"/>
      <c r="R191" s="71"/>
      <c r="S191" s="71"/>
      <c r="T191" s="71"/>
      <c r="U191" s="71"/>
      <c r="V191" s="71"/>
      <c r="W191" s="69"/>
      <c r="X191" s="69"/>
      <c r="Y191" s="69"/>
      <c r="Z191" s="69"/>
      <c r="AA191" s="69"/>
      <c r="AB191" s="69"/>
    </row>
    <row r="192" spans="1:28" s="2" customFormat="1" ht="13.5" customHeight="1" x14ac:dyDescent="0.2">
      <c r="A192" s="17"/>
      <c r="B192" s="221" t="s">
        <v>27</v>
      </c>
      <c r="C192" s="222" t="s">
        <v>63</v>
      </c>
      <c r="D192" s="113"/>
      <c r="E192" s="113"/>
      <c r="F192" s="106"/>
      <c r="G192" s="106"/>
      <c r="H192" s="106"/>
      <c r="I192" s="106"/>
      <c r="J192" s="106"/>
      <c r="K192" s="69"/>
      <c r="L192" s="69"/>
      <c r="M192" s="69"/>
      <c r="N192" s="69"/>
      <c r="O192" s="69"/>
      <c r="P192" s="69"/>
      <c r="Q192" s="70"/>
      <c r="R192" s="71"/>
      <c r="S192" s="71"/>
      <c r="T192" s="71"/>
      <c r="U192" s="71"/>
      <c r="V192" s="71"/>
      <c r="W192" s="69"/>
      <c r="X192" s="69"/>
      <c r="Y192" s="69"/>
      <c r="Z192" s="69"/>
      <c r="AA192" s="69"/>
      <c r="AB192" s="69"/>
    </row>
    <row r="193" spans="1:28" s="11" customFormat="1" ht="13.5" customHeight="1" x14ac:dyDescent="0.2">
      <c r="A193" s="17"/>
      <c r="B193" s="90" t="s">
        <v>165</v>
      </c>
      <c r="C193" s="5" t="s">
        <v>39</v>
      </c>
      <c r="D193" s="156"/>
      <c r="E193" s="111"/>
      <c r="F193" s="112"/>
      <c r="G193" s="112"/>
      <c r="H193" s="112"/>
      <c r="I193" s="112"/>
      <c r="J193" s="112"/>
      <c r="K193" s="75"/>
      <c r="L193" s="75"/>
      <c r="M193" s="75"/>
      <c r="N193" s="75"/>
      <c r="O193" s="75"/>
      <c r="P193" s="75"/>
      <c r="Q193" s="70"/>
      <c r="R193" s="71"/>
      <c r="S193" s="71"/>
      <c r="T193" s="71"/>
      <c r="U193" s="71"/>
      <c r="V193" s="71"/>
      <c r="W193" s="75"/>
      <c r="X193" s="75"/>
      <c r="Y193" s="75"/>
      <c r="Z193" s="75"/>
      <c r="AA193" s="75"/>
      <c r="AB193" s="75"/>
    </row>
    <row r="194" spans="1:28" s="2" customFormat="1" ht="13.5" customHeight="1" thickBot="1" x14ac:dyDescent="0.25">
      <c r="A194" s="22"/>
      <c r="B194" s="223"/>
      <c r="C194" s="222"/>
      <c r="D194" s="156"/>
      <c r="E194" s="107"/>
      <c r="F194" s="108"/>
      <c r="G194" s="108"/>
      <c r="H194" s="108"/>
      <c r="I194" s="108"/>
      <c r="J194" s="108"/>
      <c r="K194" s="72"/>
      <c r="L194" s="72"/>
      <c r="M194" s="72"/>
      <c r="N194" s="72"/>
      <c r="O194" s="72"/>
      <c r="P194" s="72"/>
      <c r="Q194" s="73"/>
      <c r="R194" s="74"/>
      <c r="S194" s="74"/>
      <c r="T194" s="74"/>
      <c r="U194" s="74"/>
      <c r="V194" s="74"/>
      <c r="W194" s="72"/>
      <c r="X194" s="72"/>
      <c r="Y194" s="72"/>
      <c r="Z194" s="72"/>
      <c r="AA194" s="72"/>
      <c r="AB194" s="72"/>
    </row>
    <row r="195" spans="1:28" s="2" customFormat="1" ht="13.5" customHeight="1" x14ac:dyDescent="0.2">
      <c r="A195" s="20">
        <v>52</v>
      </c>
      <c r="B195" s="228"/>
      <c r="C195" s="229"/>
      <c r="D195" s="105">
        <f t="shared" ref="D195:D196" si="320">+Q195*96%</f>
        <v>37.46</v>
      </c>
      <c r="E195" s="105">
        <f t="shared" ref="E195:I196" si="321">Q195</f>
        <v>39.020000000000003</v>
      </c>
      <c r="F195" s="105">
        <f t="shared" si="321"/>
        <v>40.58</v>
      </c>
      <c r="G195" s="105">
        <f t="shared" si="321"/>
        <v>42.2</v>
      </c>
      <c r="H195" s="105">
        <f t="shared" si="321"/>
        <v>43.89</v>
      </c>
      <c r="I195" s="105">
        <f t="shared" si="321"/>
        <v>45.65</v>
      </c>
      <c r="J195" s="105">
        <f>V195</f>
        <v>47.47</v>
      </c>
      <c r="K195" s="69"/>
      <c r="L195" s="69">
        <f>(F195/E195)-1</f>
        <v>3.9979000000000001E-2</v>
      </c>
      <c r="M195" s="69">
        <f t="shared" ref="M195:P195" si="322">(G195/F195)-1</f>
        <v>3.9920999999999998E-2</v>
      </c>
      <c r="N195" s="69">
        <f t="shared" si="322"/>
        <v>4.0046999999999999E-2</v>
      </c>
      <c r="O195" s="69">
        <f t="shared" si="322"/>
        <v>4.0099999999999997E-2</v>
      </c>
      <c r="P195" s="69">
        <f t="shared" si="322"/>
        <v>3.9869000000000002E-2</v>
      </c>
      <c r="Q195" s="119">
        <f>ROUND(VLOOKUP($A195,'2021 REG'!$A$9:$V$477,17,FALSE)*(1+$I$2),5)</f>
        <v>39.0184</v>
      </c>
      <c r="R195" s="119">
        <f>ROUND(VLOOKUP($A195,'2021 REG'!$A$9:$V$477,18,FALSE)*(1+$I$2),5)</f>
        <v>40.579149999999998</v>
      </c>
      <c r="S195" s="119">
        <f>ROUND(VLOOKUP($A195,'2021 REG'!$A$9:$V$477,19,FALSE)*(1+$I$2),5)</f>
        <v>42.202300000000001</v>
      </c>
      <c r="T195" s="119">
        <f>ROUND(VLOOKUP($A195,'2021 REG'!$A$9:$V$477,20,FALSE)*(1+$I$2),5)</f>
        <v>43.890419999999999</v>
      </c>
      <c r="U195" s="119">
        <f>ROUND(VLOOKUP($A195,'2021 REG'!$A$9:$V$477,21,FALSE)*(1+$I$2),5)</f>
        <v>45.646039999999999</v>
      </c>
      <c r="V195" s="119">
        <f>ROUND(VLOOKUP($A195,'2021 REG'!$A$9:$V$477,22,FALSE)*(1+$I$2),5)</f>
        <v>47.471879999999999</v>
      </c>
      <c r="W195" s="69"/>
      <c r="X195" s="69">
        <f>(R195/Q195)-1</f>
        <v>0.04</v>
      </c>
      <c r="Y195" s="69">
        <f t="shared" ref="Y195:AB195" si="323">(S195/R195)-1</f>
        <v>0.04</v>
      </c>
      <c r="Z195" s="69">
        <f t="shared" si="323"/>
        <v>4.0001000000000002E-2</v>
      </c>
      <c r="AA195" s="69">
        <f t="shared" si="323"/>
        <v>0.04</v>
      </c>
      <c r="AB195" s="69">
        <f t="shared" si="323"/>
        <v>0.04</v>
      </c>
    </row>
    <row r="196" spans="1:28" s="2" customFormat="1" ht="13.5" customHeight="1" x14ac:dyDescent="0.2">
      <c r="A196" s="17" t="s">
        <v>85</v>
      </c>
      <c r="B196" s="221"/>
      <c r="C196" s="222"/>
      <c r="D196" s="106">
        <f t="shared" si="320"/>
        <v>77912</v>
      </c>
      <c r="E196" s="106">
        <f t="shared" si="321"/>
        <v>81158</v>
      </c>
      <c r="F196" s="106">
        <f t="shared" si="321"/>
        <v>84405</v>
      </c>
      <c r="G196" s="106">
        <f t="shared" si="321"/>
        <v>87781</v>
      </c>
      <c r="H196" s="106">
        <f t="shared" si="321"/>
        <v>91292</v>
      </c>
      <c r="I196" s="106">
        <f t="shared" si="321"/>
        <v>94944</v>
      </c>
      <c r="J196" s="106">
        <f>V196</f>
        <v>98742</v>
      </c>
      <c r="K196" s="69">
        <f t="shared" ref="K196:P196" si="324">(E195/E187)-1</f>
        <v>2.4954E-2</v>
      </c>
      <c r="L196" s="69">
        <f t="shared" si="324"/>
        <v>2.5006E-2</v>
      </c>
      <c r="M196" s="69">
        <f t="shared" si="324"/>
        <v>2.5017999999999999E-2</v>
      </c>
      <c r="N196" s="69">
        <f t="shared" si="324"/>
        <v>2.4988E-2</v>
      </c>
      <c r="O196" s="69">
        <f t="shared" si="324"/>
        <v>2.5152000000000001E-2</v>
      </c>
      <c r="P196" s="69">
        <f t="shared" si="324"/>
        <v>2.5048999999999998E-2</v>
      </c>
      <c r="Q196" s="70">
        <f t="shared" ref="Q196:U196" si="325">ROUND((Q195*2080),5)</f>
        <v>81158.271999999997</v>
      </c>
      <c r="R196" s="71">
        <f t="shared" si="325"/>
        <v>84404.631999999998</v>
      </c>
      <c r="S196" s="71">
        <f t="shared" si="325"/>
        <v>87780.784</v>
      </c>
      <c r="T196" s="71">
        <f t="shared" si="325"/>
        <v>91292.073600000003</v>
      </c>
      <c r="U196" s="71">
        <f t="shared" si="325"/>
        <v>94943.763200000001</v>
      </c>
      <c r="V196" s="71">
        <f>ROUND((V195*2080),5)</f>
        <v>98741.510399999999</v>
      </c>
      <c r="W196" s="69">
        <f t="shared" ref="W196:AB196" si="326">(Q195/Q187)-1</f>
        <v>2.5000000000000001E-2</v>
      </c>
      <c r="X196" s="69">
        <f t="shared" si="326"/>
        <v>2.5000000000000001E-2</v>
      </c>
      <c r="Y196" s="69">
        <f t="shared" si="326"/>
        <v>2.5000000000000001E-2</v>
      </c>
      <c r="Z196" s="69">
        <f t="shared" si="326"/>
        <v>2.5000000000000001E-2</v>
      </c>
      <c r="AA196" s="69">
        <f t="shared" si="326"/>
        <v>2.5000000000000001E-2</v>
      </c>
      <c r="AB196" s="69">
        <f t="shared" si="326"/>
        <v>2.5000000000000001E-2</v>
      </c>
    </row>
    <row r="197" spans="1:28" s="2" customFormat="1" ht="13.5" customHeight="1" thickBot="1" x14ac:dyDescent="0.25">
      <c r="A197" s="21"/>
      <c r="B197" s="206"/>
      <c r="C197" s="207"/>
      <c r="D197" s="153"/>
      <c r="E197" s="114"/>
      <c r="F197" s="115"/>
      <c r="G197" s="115"/>
      <c r="H197" s="115"/>
      <c r="I197" s="115"/>
      <c r="J197" s="115"/>
      <c r="K197" s="79"/>
      <c r="L197" s="79"/>
      <c r="M197" s="79"/>
      <c r="N197" s="79"/>
      <c r="O197" s="79"/>
      <c r="P197" s="79"/>
      <c r="Q197" s="80"/>
      <c r="R197" s="81"/>
      <c r="S197" s="81"/>
      <c r="T197" s="81"/>
      <c r="U197" s="81"/>
      <c r="V197" s="81"/>
      <c r="W197" s="79"/>
      <c r="X197" s="79"/>
      <c r="Y197" s="79"/>
      <c r="Z197" s="79"/>
      <c r="AA197" s="79"/>
      <c r="AB197" s="79"/>
    </row>
    <row r="198" spans="1:28" s="2" customFormat="1" ht="13.5" customHeight="1" x14ac:dyDescent="0.2">
      <c r="A198" s="20">
        <v>53</v>
      </c>
      <c r="B198" s="89" t="s">
        <v>77</v>
      </c>
      <c r="C198" s="9" t="s">
        <v>39</v>
      </c>
      <c r="D198" s="105">
        <f t="shared" ref="D198:D199" si="327">+Q198*96%</f>
        <v>38.39</v>
      </c>
      <c r="E198" s="105">
        <f t="shared" ref="E198:I199" si="328">Q198</f>
        <v>39.99</v>
      </c>
      <c r="F198" s="105">
        <f t="shared" si="328"/>
        <v>41.59</v>
      </c>
      <c r="G198" s="105">
        <f t="shared" si="328"/>
        <v>43.26</v>
      </c>
      <c r="H198" s="105">
        <f t="shared" si="328"/>
        <v>44.99</v>
      </c>
      <c r="I198" s="105">
        <f t="shared" si="328"/>
        <v>46.79</v>
      </c>
      <c r="J198" s="105">
        <f>V198</f>
        <v>48.66</v>
      </c>
      <c r="K198" s="69"/>
      <c r="L198" s="69">
        <f>(F198/E198)-1</f>
        <v>4.0009999999999997E-2</v>
      </c>
      <c r="M198" s="69">
        <f t="shared" ref="M198:P198" si="329">(G198/F198)-1</f>
        <v>4.0154000000000002E-2</v>
      </c>
      <c r="N198" s="69">
        <f t="shared" si="329"/>
        <v>3.9990999999999999E-2</v>
      </c>
      <c r="O198" s="69">
        <f t="shared" si="329"/>
        <v>4.0009000000000003E-2</v>
      </c>
      <c r="P198" s="69">
        <f t="shared" si="329"/>
        <v>3.9966000000000002E-2</v>
      </c>
      <c r="Q198" s="119">
        <f>ROUND(VLOOKUP($A198,'2021 REG'!$A$9:$V$477,17,FALSE)*(1+$I$2),5)</f>
        <v>39.993859999999998</v>
      </c>
      <c r="R198" s="119">
        <f>ROUND(VLOOKUP($A198,'2021 REG'!$A$9:$V$477,18,FALSE)*(1+$I$2),5)</f>
        <v>41.593609999999998</v>
      </c>
      <c r="S198" s="119">
        <f>ROUND(VLOOKUP($A198,'2021 REG'!$A$9:$V$477,19,FALSE)*(1+$I$2),5)</f>
        <v>43.257379999999998</v>
      </c>
      <c r="T198" s="119">
        <f>ROUND(VLOOKUP($A198,'2021 REG'!$A$9:$V$477,20,FALSE)*(1+$I$2),5)</f>
        <v>44.987650000000002</v>
      </c>
      <c r="U198" s="119">
        <f>ROUND(VLOOKUP($A198,'2021 REG'!$A$9:$V$477,21,FALSE)*(1+$I$2),5)</f>
        <v>46.787170000000003</v>
      </c>
      <c r="V198" s="119">
        <f>ROUND(VLOOKUP($A198,'2021 REG'!$A$9:$V$477,22,FALSE)*(1+$I$2),5)</f>
        <v>48.658670000000001</v>
      </c>
      <c r="W198" s="69"/>
      <c r="X198" s="69">
        <f>(R198/Q198)-1</f>
        <v>0.04</v>
      </c>
      <c r="Y198" s="69">
        <f t="shared" ref="Y198:AB198" si="330">(S198/R198)-1</f>
        <v>4.0001000000000002E-2</v>
      </c>
      <c r="Z198" s="69">
        <f t="shared" si="330"/>
        <v>3.9999E-2</v>
      </c>
      <c r="AA198" s="69">
        <f t="shared" si="330"/>
        <v>0.04</v>
      </c>
      <c r="AB198" s="69">
        <f t="shared" si="330"/>
        <v>0.04</v>
      </c>
    </row>
    <row r="199" spans="1:28" s="2" customFormat="1" ht="13.5" customHeight="1" x14ac:dyDescent="0.2">
      <c r="A199" s="17"/>
      <c r="B199" s="90" t="s">
        <v>88</v>
      </c>
      <c r="C199" s="3" t="s">
        <v>39</v>
      </c>
      <c r="D199" s="106">
        <f t="shared" si="327"/>
        <v>79860</v>
      </c>
      <c r="E199" s="106">
        <f t="shared" si="328"/>
        <v>83187</v>
      </c>
      <c r="F199" s="106">
        <f t="shared" si="328"/>
        <v>86515</v>
      </c>
      <c r="G199" s="106">
        <f t="shared" si="328"/>
        <v>89975</v>
      </c>
      <c r="H199" s="106">
        <f t="shared" si="328"/>
        <v>93574</v>
      </c>
      <c r="I199" s="106">
        <f t="shared" si="328"/>
        <v>97317</v>
      </c>
      <c r="J199" s="106">
        <f>V199</f>
        <v>101210</v>
      </c>
      <c r="K199" s="69">
        <f>(E198/E195)-1</f>
        <v>2.4858999999999999E-2</v>
      </c>
      <c r="L199" s="69">
        <f>(F198/F195)-1</f>
        <v>2.4889000000000001E-2</v>
      </c>
      <c r="M199" s="69">
        <f t="shared" ref="M199:P199" si="331">(G198/G195)-1</f>
        <v>2.5118000000000001E-2</v>
      </c>
      <c r="N199" s="69">
        <f t="shared" si="331"/>
        <v>2.5062999999999998E-2</v>
      </c>
      <c r="O199" s="69">
        <f t="shared" si="331"/>
        <v>2.4972999999999999E-2</v>
      </c>
      <c r="P199" s="69">
        <f t="shared" si="331"/>
        <v>2.5068E-2</v>
      </c>
      <c r="Q199" s="70">
        <f t="shared" ref="Q199:U199" si="332">ROUND((Q198*2080),5)</f>
        <v>83187.228799999997</v>
      </c>
      <c r="R199" s="71">
        <f t="shared" si="332"/>
        <v>86514.708799999993</v>
      </c>
      <c r="S199" s="71">
        <f t="shared" si="332"/>
        <v>89975.350399999996</v>
      </c>
      <c r="T199" s="71">
        <f t="shared" si="332"/>
        <v>93574.312000000005</v>
      </c>
      <c r="U199" s="71">
        <f t="shared" si="332"/>
        <v>97317.313599999994</v>
      </c>
      <c r="V199" s="71">
        <f>ROUND((V198*2080),5)</f>
        <v>101210.0336</v>
      </c>
      <c r="W199" s="69">
        <f>(Q198/Q195)-1</f>
        <v>2.5000000000000001E-2</v>
      </c>
      <c r="X199" s="69">
        <f>(R198/R195)-1</f>
        <v>2.5000000000000001E-2</v>
      </c>
      <c r="Y199" s="69">
        <f t="shared" ref="Y199:AB199" si="333">(S198/S195)-1</f>
        <v>2.5000999999999999E-2</v>
      </c>
      <c r="Z199" s="69">
        <f t="shared" si="333"/>
        <v>2.4999E-2</v>
      </c>
      <c r="AA199" s="69">
        <f t="shared" si="333"/>
        <v>2.5000000000000001E-2</v>
      </c>
      <c r="AB199" s="69">
        <f t="shared" si="333"/>
        <v>2.5000000000000001E-2</v>
      </c>
    </row>
    <row r="200" spans="1:28" s="2" customFormat="1" ht="13.5" customHeight="1" x14ac:dyDescent="0.2">
      <c r="A200" s="17"/>
      <c r="B200" s="223" t="s">
        <v>43</v>
      </c>
      <c r="C200" s="222" t="s">
        <v>39</v>
      </c>
      <c r="D200" s="113"/>
      <c r="E200" s="113"/>
      <c r="F200" s="106"/>
      <c r="G200" s="106"/>
      <c r="H200" s="106"/>
      <c r="I200" s="106"/>
      <c r="J200" s="106"/>
      <c r="K200" s="69"/>
      <c r="L200" s="69"/>
      <c r="M200" s="69"/>
      <c r="N200" s="69"/>
      <c r="O200" s="69"/>
      <c r="P200" s="69"/>
      <c r="Q200" s="70"/>
      <c r="R200" s="71"/>
      <c r="S200" s="71"/>
      <c r="T200" s="71"/>
      <c r="U200" s="71"/>
      <c r="V200" s="71"/>
      <c r="W200" s="69"/>
      <c r="X200" s="69"/>
      <c r="Y200" s="69"/>
      <c r="Z200" s="69"/>
      <c r="AA200" s="69"/>
      <c r="AB200" s="69"/>
    </row>
    <row r="201" spans="1:28" s="2" customFormat="1" ht="13.5" customHeight="1" x14ac:dyDescent="0.2">
      <c r="A201" s="17"/>
      <c r="B201" s="223" t="s">
        <v>177</v>
      </c>
      <c r="C201" s="222" t="s">
        <v>39</v>
      </c>
      <c r="D201" s="113"/>
      <c r="E201" s="113"/>
      <c r="F201" s="106"/>
      <c r="G201" s="106"/>
      <c r="H201" s="106"/>
      <c r="I201" s="106"/>
      <c r="J201" s="106"/>
      <c r="K201" s="69"/>
      <c r="L201" s="69"/>
      <c r="M201" s="69"/>
      <c r="N201" s="69"/>
      <c r="O201" s="69"/>
      <c r="P201" s="69"/>
      <c r="Q201" s="70"/>
      <c r="R201" s="71"/>
      <c r="S201" s="71"/>
      <c r="T201" s="71"/>
      <c r="U201" s="71"/>
      <c r="V201" s="71"/>
      <c r="W201" s="69"/>
      <c r="X201" s="69"/>
      <c r="Y201" s="69"/>
      <c r="Z201" s="69"/>
      <c r="AA201" s="69"/>
      <c r="AB201" s="69"/>
    </row>
    <row r="202" spans="1:28" s="2" customFormat="1" ht="13.5" customHeight="1" thickBot="1" x14ac:dyDescent="0.25">
      <c r="A202" s="17"/>
      <c r="B202" s="219"/>
      <c r="C202" s="220"/>
      <c r="D202" s="154"/>
      <c r="E202" s="111"/>
      <c r="F202" s="112"/>
      <c r="G202" s="112"/>
      <c r="H202" s="112"/>
      <c r="I202" s="112"/>
      <c r="J202" s="112"/>
      <c r="K202" s="79"/>
      <c r="L202" s="79"/>
      <c r="M202" s="79"/>
      <c r="N202" s="79"/>
      <c r="O202" s="79"/>
      <c r="P202" s="79"/>
      <c r="Q202" s="70"/>
      <c r="R202" s="71"/>
      <c r="S202" s="71"/>
      <c r="T202" s="71"/>
      <c r="U202" s="71"/>
      <c r="V202" s="71"/>
      <c r="W202" s="75"/>
      <c r="X202" s="75"/>
      <c r="Y202" s="75"/>
      <c r="Z202" s="75"/>
      <c r="AA202" s="75"/>
      <c r="AB202" s="75"/>
    </row>
    <row r="203" spans="1:28" s="2" customFormat="1" ht="13.5" customHeight="1" x14ac:dyDescent="0.2">
      <c r="A203" s="20">
        <v>54</v>
      </c>
      <c r="B203" s="89" t="s">
        <v>156</v>
      </c>
      <c r="C203" s="9" t="s">
        <v>39</v>
      </c>
      <c r="D203" s="105">
        <f t="shared" ref="D203:D204" si="334">+Q203*96%</f>
        <v>39.35</v>
      </c>
      <c r="E203" s="105">
        <f t="shared" ref="E203:I204" si="335">Q203</f>
        <v>40.99</v>
      </c>
      <c r="F203" s="105">
        <f t="shared" si="335"/>
        <v>42.63</v>
      </c>
      <c r="G203" s="105">
        <f t="shared" si="335"/>
        <v>44.34</v>
      </c>
      <c r="H203" s="105">
        <f t="shared" si="335"/>
        <v>46.11</v>
      </c>
      <c r="I203" s="105">
        <f t="shared" si="335"/>
        <v>47.96</v>
      </c>
      <c r="J203" s="105">
        <f>V203</f>
        <v>49.88</v>
      </c>
      <c r="K203" s="69"/>
      <c r="L203" s="69">
        <f>(F203/E203)-1</f>
        <v>4.0009999999999997E-2</v>
      </c>
      <c r="M203" s="69">
        <f t="shared" ref="M203:P203" si="336">(G203/F203)-1</f>
        <v>4.0113000000000003E-2</v>
      </c>
      <c r="N203" s="69">
        <f t="shared" si="336"/>
        <v>3.9919000000000003E-2</v>
      </c>
      <c r="O203" s="69">
        <f t="shared" si="336"/>
        <v>4.0120999999999997E-2</v>
      </c>
      <c r="P203" s="69">
        <f t="shared" si="336"/>
        <v>4.0032999999999999E-2</v>
      </c>
      <c r="Q203" s="119">
        <f>ROUND(VLOOKUP($A203,'2021 REG'!$A$9:$V$477,17,FALSE)*(1+$I$2),5)</f>
        <v>40.99371</v>
      </c>
      <c r="R203" s="119">
        <f>ROUND(VLOOKUP($A203,'2021 REG'!$A$9:$V$477,18,FALSE)*(1+$I$2),5)</f>
        <v>42.633470000000003</v>
      </c>
      <c r="S203" s="119">
        <f>ROUND(VLOOKUP($A203,'2021 REG'!$A$9:$V$477,19,FALSE)*(1+$I$2),5)</f>
        <v>44.338799999999999</v>
      </c>
      <c r="T203" s="119">
        <f>ROUND(VLOOKUP($A203,'2021 REG'!$A$9:$V$477,20,FALSE)*(1+$I$2),5)</f>
        <v>46.112349999999999</v>
      </c>
      <c r="U203" s="119">
        <f>ROUND(VLOOKUP($A203,'2021 REG'!$A$9:$V$477,21,FALSE)*(1+$I$2),5)</f>
        <v>47.956850000000003</v>
      </c>
      <c r="V203" s="119">
        <f>ROUND(VLOOKUP($A203,'2021 REG'!$A$9:$V$477,22,FALSE)*(1+$I$2),5)</f>
        <v>49.875149999999998</v>
      </c>
      <c r="W203" s="69"/>
      <c r="X203" s="69">
        <f>(R203/Q203)-1</f>
        <v>0.04</v>
      </c>
      <c r="Y203" s="69">
        <f t="shared" ref="Y203:AB203" si="337">(S203/R203)-1</f>
        <v>0.04</v>
      </c>
      <c r="Z203" s="69">
        <f t="shared" si="337"/>
        <v>0.04</v>
      </c>
      <c r="AA203" s="69">
        <f t="shared" si="337"/>
        <v>0.04</v>
      </c>
      <c r="AB203" s="69">
        <f t="shared" si="337"/>
        <v>4.0001000000000002E-2</v>
      </c>
    </row>
    <row r="204" spans="1:28" s="11" customFormat="1" ht="13.5" customHeight="1" x14ac:dyDescent="0.2">
      <c r="A204" s="17"/>
      <c r="B204" s="98" t="s">
        <v>79</v>
      </c>
      <c r="C204" s="30" t="s">
        <v>39</v>
      </c>
      <c r="D204" s="106">
        <f t="shared" si="334"/>
        <v>81856</v>
      </c>
      <c r="E204" s="106">
        <f t="shared" si="335"/>
        <v>85267</v>
      </c>
      <c r="F204" s="106">
        <f t="shared" si="335"/>
        <v>88678</v>
      </c>
      <c r="G204" s="106">
        <f t="shared" si="335"/>
        <v>92225</v>
      </c>
      <c r="H204" s="106">
        <f t="shared" si="335"/>
        <v>95914</v>
      </c>
      <c r="I204" s="106">
        <f t="shared" si="335"/>
        <v>99750</v>
      </c>
      <c r="J204" s="106">
        <f>V204</f>
        <v>103740</v>
      </c>
      <c r="K204" s="69">
        <f t="shared" ref="K204:P204" si="338">(E203/E198)-1</f>
        <v>2.5006E-2</v>
      </c>
      <c r="L204" s="69">
        <f t="shared" si="338"/>
        <v>2.5006E-2</v>
      </c>
      <c r="M204" s="69">
        <f t="shared" si="338"/>
        <v>2.4965000000000001E-2</v>
      </c>
      <c r="N204" s="69">
        <f t="shared" si="338"/>
        <v>2.4893999999999999E-2</v>
      </c>
      <c r="O204" s="69">
        <f t="shared" si="338"/>
        <v>2.5004999999999999E-2</v>
      </c>
      <c r="P204" s="69">
        <f t="shared" si="338"/>
        <v>2.5072000000000001E-2</v>
      </c>
      <c r="Q204" s="70">
        <f t="shared" ref="Q204:U204" si="339">ROUND((Q203*2080),5)</f>
        <v>85266.916800000006</v>
      </c>
      <c r="R204" s="71">
        <f t="shared" si="339"/>
        <v>88677.617599999998</v>
      </c>
      <c r="S204" s="71">
        <f t="shared" si="339"/>
        <v>92224.703999999998</v>
      </c>
      <c r="T204" s="71">
        <f t="shared" si="339"/>
        <v>95913.687999999995</v>
      </c>
      <c r="U204" s="71">
        <f t="shared" si="339"/>
        <v>99750.248000000007</v>
      </c>
      <c r="V204" s="71">
        <f>ROUND((V203*2080),5)</f>
        <v>103740.31200000001</v>
      </c>
      <c r="W204" s="69">
        <f t="shared" ref="W204:AB204" si="340">(Q203/Q198)-1</f>
        <v>2.5000000000000001E-2</v>
      </c>
      <c r="X204" s="69">
        <f t="shared" si="340"/>
        <v>2.5000000000000001E-2</v>
      </c>
      <c r="Y204" s="69">
        <f t="shared" si="340"/>
        <v>2.5000000000000001E-2</v>
      </c>
      <c r="Z204" s="69">
        <f t="shared" si="340"/>
        <v>2.5000000000000001E-2</v>
      </c>
      <c r="AA204" s="69">
        <f t="shared" si="340"/>
        <v>2.5000000000000001E-2</v>
      </c>
      <c r="AB204" s="69">
        <f t="shared" si="340"/>
        <v>2.5000000000000001E-2</v>
      </c>
    </row>
    <row r="205" spans="1:28" s="11" customFormat="1" ht="13.5" customHeight="1" x14ac:dyDescent="0.2">
      <c r="A205" s="17"/>
      <c r="B205" s="98" t="s">
        <v>41</v>
      </c>
      <c r="C205" s="30" t="s">
        <v>39</v>
      </c>
      <c r="D205" s="160"/>
      <c r="E205" s="111"/>
      <c r="F205" s="112"/>
      <c r="G205" s="112"/>
      <c r="H205" s="112"/>
      <c r="I205" s="112"/>
      <c r="J205" s="112"/>
      <c r="K205" s="75"/>
      <c r="L205" s="75"/>
      <c r="M205" s="75"/>
      <c r="N205" s="75"/>
      <c r="O205" s="75"/>
      <c r="P205" s="75"/>
      <c r="Q205" s="70"/>
      <c r="R205" s="71"/>
      <c r="S205" s="71"/>
      <c r="T205" s="71"/>
      <c r="U205" s="71"/>
      <c r="V205" s="71"/>
      <c r="W205" s="75"/>
      <c r="X205" s="75"/>
      <c r="Y205" s="75"/>
      <c r="Z205" s="75"/>
      <c r="AA205" s="75"/>
      <c r="AB205" s="75"/>
    </row>
    <row r="206" spans="1:28" s="11" customFormat="1" ht="13.5" customHeight="1" thickBot="1" x14ac:dyDescent="0.25">
      <c r="A206" s="22"/>
      <c r="B206" s="91"/>
      <c r="C206" s="8"/>
      <c r="D206" s="153"/>
      <c r="E206" s="107"/>
      <c r="F206" s="108"/>
      <c r="G206" s="108"/>
      <c r="H206" s="108"/>
      <c r="I206" s="108"/>
      <c r="J206" s="108"/>
      <c r="K206" s="72"/>
      <c r="L206" s="72"/>
      <c r="M206" s="72"/>
      <c r="N206" s="72"/>
      <c r="O206" s="72"/>
      <c r="P206" s="72"/>
      <c r="Q206" s="73"/>
      <c r="R206" s="74"/>
      <c r="S206" s="74"/>
      <c r="T206" s="74"/>
      <c r="U206" s="74"/>
      <c r="V206" s="74"/>
      <c r="W206" s="72"/>
      <c r="X206" s="72"/>
      <c r="Y206" s="72"/>
      <c r="Z206" s="72"/>
      <c r="AA206" s="72"/>
      <c r="AB206" s="72"/>
    </row>
    <row r="207" spans="1:28" s="2" customFormat="1" ht="13.5" customHeight="1" x14ac:dyDescent="0.2">
      <c r="A207" s="20">
        <v>55</v>
      </c>
      <c r="B207" s="89" t="s">
        <v>42</v>
      </c>
      <c r="C207" s="9" t="s">
        <v>39</v>
      </c>
      <c r="D207" s="105">
        <f t="shared" ref="D207:D208" si="341">+Q207*96%</f>
        <v>40.340000000000003</v>
      </c>
      <c r="E207" s="105">
        <f t="shared" ref="E207:I208" si="342">Q207</f>
        <v>42.02</v>
      </c>
      <c r="F207" s="105">
        <f t="shared" si="342"/>
        <v>43.7</v>
      </c>
      <c r="G207" s="105">
        <f t="shared" si="342"/>
        <v>45.45</v>
      </c>
      <c r="H207" s="105">
        <f t="shared" si="342"/>
        <v>47.27</v>
      </c>
      <c r="I207" s="105">
        <f t="shared" si="342"/>
        <v>49.16</v>
      </c>
      <c r="J207" s="105">
        <f>V207</f>
        <v>51.12</v>
      </c>
      <c r="K207" s="69"/>
      <c r="L207" s="69">
        <f>(F207/E207)-1</f>
        <v>3.9981000000000003E-2</v>
      </c>
      <c r="M207" s="69">
        <f t="shared" ref="M207:P207" si="343">(G207/F207)-1</f>
        <v>4.0045999999999998E-2</v>
      </c>
      <c r="N207" s="69">
        <f t="shared" si="343"/>
        <v>4.0044000000000003E-2</v>
      </c>
      <c r="O207" s="69">
        <f t="shared" si="343"/>
        <v>3.9982999999999998E-2</v>
      </c>
      <c r="P207" s="69">
        <f t="shared" si="343"/>
        <v>3.9870000000000003E-2</v>
      </c>
      <c r="Q207" s="119">
        <f>ROUND(VLOOKUP($A207,'2021 REG'!$A$9:$V$477,17,FALSE)*(1+$I$2),5)</f>
        <v>42.018569999999997</v>
      </c>
      <c r="R207" s="119">
        <f>ROUND(VLOOKUP($A207,'2021 REG'!$A$9:$V$477,18,FALSE)*(1+$I$2),5)</f>
        <v>43.699300000000001</v>
      </c>
      <c r="S207" s="119">
        <f>ROUND(VLOOKUP($A207,'2021 REG'!$A$9:$V$477,19,FALSE)*(1+$I$2),5)</f>
        <v>45.447290000000002</v>
      </c>
      <c r="T207" s="119">
        <f>ROUND(VLOOKUP($A207,'2021 REG'!$A$9:$V$477,20,FALSE)*(1+$I$2),5)</f>
        <v>47.265169999999998</v>
      </c>
      <c r="U207" s="119">
        <f>ROUND(VLOOKUP($A207,'2021 REG'!$A$9:$V$477,21,FALSE)*(1+$I$2),5)</f>
        <v>49.15578</v>
      </c>
      <c r="V207" s="119">
        <f>ROUND(VLOOKUP($A207,'2021 REG'!$A$9:$V$477,22,FALSE)*(1+$I$2),5)</f>
        <v>51.122010000000003</v>
      </c>
      <c r="W207" s="69"/>
      <c r="X207" s="69">
        <f>(R207/Q207)-1</f>
        <v>0.04</v>
      </c>
      <c r="Y207" s="69">
        <f t="shared" ref="Y207:AB207" si="344">(S207/R207)-1</f>
        <v>0.04</v>
      </c>
      <c r="Z207" s="69">
        <f t="shared" si="344"/>
        <v>0.04</v>
      </c>
      <c r="AA207" s="69">
        <f t="shared" si="344"/>
        <v>0.04</v>
      </c>
      <c r="AB207" s="69">
        <f t="shared" si="344"/>
        <v>0.04</v>
      </c>
    </row>
    <row r="208" spans="1:28" s="2" customFormat="1" ht="13.5" customHeight="1" x14ac:dyDescent="0.2">
      <c r="A208" s="17"/>
      <c r="B208" s="98" t="s">
        <v>89</v>
      </c>
      <c r="C208" s="30" t="s">
        <v>39</v>
      </c>
      <c r="D208" s="106">
        <f t="shared" si="341"/>
        <v>83903</v>
      </c>
      <c r="E208" s="106">
        <f t="shared" si="342"/>
        <v>87399</v>
      </c>
      <c r="F208" s="106">
        <f t="shared" si="342"/>
        <v>90895</v>
      </c>
      <c r="G208" s="106">
        <f t="shared" si="342"/>
        <v>94530</v>
      </c>
      <c r="H208" s="106">
        <f t="shared" si="342"/>
        <v>98312</v>
      </c>
      <c r="I208" s="106">
        <f t="shared" si="342"/>
        <v>102244</v>
      </c>
      <c r="J208" s="106">
        <f>V208</f>
        <v>106334</v>
      </c>
      <c r="K208" s="69">
        <f t="shared" ref="K208:P208" si="345">(E207/E203)-1</f>
        <v>2.5128000000000001E-2</v>
      </c>
      <c r="L208" s="69">
        <f t="shared" si="345"/>
        <v>2.5100000000000001E-2</v>
      </c>
      <c r="M208" s="69">
        <f t="shared" si="345"/>
        <v>2.5034000000000001E-2</v>
      </c>
      <c r="N208" s="69">
        <f t="shared" si="345"/>
        <v>2.5156999999999999E-2</v>
      </c>
      <c r="O208" s="69">
        <f t="shared" si="345"/>
        <v>2.5021000000000002E-2</v>
      </c>
      <c r="P208" s="69">
        <f t="shared" si="345"/>
        <v>2.486E-2</v>
      </c>
      <c r="Q208" s="70">
        <f t="shared" ref="Q208:V208" si="346">ROUND((Q207*2080),5)</f>
        <v>87398.625599999999</v>
      </c>
      <c r="R208" s="71">
        <f t="shared" si="346"/>
        <v>90894.543999999994</v>
      </c>
      <c r="S208" s="71">
        <f t="shared" si="346"/>
        <v>94530.363200000007</v>
      </c>
      <c r="T208" s="71">
        <f t="shared" si="346"/>
        <v>98311.553599999999</v>
      </c>
      <c r="U208" s="71">
        <f t="shared" si="346"/>
        <v>102244.0224</v>
      </c>
      <c r="V208" s="71">
        <f t="shared" si="346"/>
        <v>106333.78079999999</v>
      </c>
      <c r="W208" s="69">
        <f t="shared" ref="W208:AB208" si="347">(Q207/Q203)-1</f>
        <v>2.5000000000000001E-2</v>
      </c>
      <c r="X208" s="69">
        <f t="shared" si="347"/>
        <v>2.5000000000000001E-2</v>
      </c>
      <c r="Y208" s="69">
        <f t="shared" si="347"/>
        <v>2.5000000000000001E-2</v>
      </c>
      <c r="Z208" s="69">
        <f t="shared" si="347"/>
        <v>2.5000000000000001E-2</v>
      </c>
      <c r="AA208" s="69">
        <f t="shared" si="347"/>
        <v>2.5000000000000001E-2</v>
      </c>
      <c r="AB208" s="69">
        <f t="shared" si="347"/>
        <v>2.5000000000000001E-2</v>
      </c>
    </row>
    <row r="209" spans="1:28" s="2" customFormat="1" ht="13.5" customHeight="1" x14ac:dyDescent="0.2">
      <c r="A209" s="17"/>
      <c r="B209" s="98" t="s">
        <v>90</v>
      </c>
      <c r="C209" s="30" t="s">
        <v>39</v>
      </c>
      <c r="D209" s="113"/>
      <c r="E209" s="113"/>
      <c r="F209" s="106"/>
      <c r="G209" s="106"/>
      <c r="H209" s="106"/>
      <c r="I209" s="106"/>
      <c r="J209" s="106"/>
      <c r="K209" s="69"/>
      <c r="L209" s="69"/>
      <c r="M209" s="69"/>
      <c r="N209" s="69"/>
      <c r="O209" s="69"/>
      <c r="P209" s="69"/>
      <c r="Q209" s="70"/>
      <c r="R209" s="71"/>
      <c r="S209" s="71"/>
      <c r="T209" s="71"/>
      <c r="U209" s="71"/>
      <c r="V209" s="71"/>
      <c r="W209" s="69"/>
      <c r="X209" s="69"/>
      <c r="Y209" s="69"/>
      <c r="Z209" s="69"/>
      <c r="AA209" s="69"/>
      <c r="AB209" s="69"/>
    </row>
    <row r="210" spans="1:28" s="2" customFormat="1" ht="13.5" customHeight="1" x14ac:dyDescent="0.2">
      <c r="A210" s="17"/>
      <c r="B210" s="98" t="s">
        <v>91</v>
      </c>
      <c r="C210" s="5" t="s">
        <v>39</v>
      </c>
      <c r="D210" s="160"/>
      <c r="E210" s="111"/>
      <c r="F210" s="112"/>
      <c r="G210" s="112"/>
      <c r="H210" s="112"/>
      <c r="I210" s="112"/>
      <c r="J210" s="112"/>
      <c r="K210" s="75"/>
      <c r="L210" s="75"/>
      <c r="M210" s="75"/>
      <c r="N210" s="75"/>
      <c r="O210" s="75"/>
      <c r="P210" s="75"/>
      <c r="Q210" s="70"/>
      <c r="R210" s="71"/>
      <c r="S210" s="71"/>
      <c r="T210" s="71"/>
      <c r="U210" s="71"/>
      <c r="V210" s="71"/>
      <c r="W210" s="75"/>
      <c r="X210" s="75"/>
      <c r="Y210" s="75"/>
      <c r="Z210" s="75"/>
      <c r="AA210" s="75"/>
      <c r="AB210" s="75"/>
    </row>
    <row r="211" spans="1:28" s="2" customFormat="1" ht="13.5" customHeight="1" x14ac:dyDescent="0.2">
      <c r="A211" s="17"/>
      <c r="B211" s="90" t="s">
        <v>92</v>
      </c>
      <c r="C211" s="226" t="s">
        <v>39</v>
      </c>
      <c r="D211" s="156"/>
      <c r="E211" s="111"/>
      <c r="F211" s="112"/>
      <c r="G211" s="112"/>
      <c r="H211" s="112"/>
      <c r="I211" s="112"/>
      <c r="J211" s="112"/>
      <c r="K211" s="75"/>
      <c r="L211" s="75"/>
      <c r="M211" s="75"/>
      <c r="N211" s="75"/>
      <c r="O211" s="75"/>
      <c r="P211" s="75"/>
      <c r="Q211" s="70"/>
      <c r="R211" s="71"/>
      <c r="S211" s="71"/>
      <c r="T211" s="71"/>
      <c r="U211" s="71"/>
      <c r="V211" s="71"/>
      <c r="W211" s="75"/>
      <c r="X211" s="75"/>
      <c r="Y211" s="75"/>
      <c r="Z211" s="75"/>
      <c r="AA211" s="75"/>
      <c r="AB211" s="75"/>
    </row>
    <row r="212" spans="1:28" s="2" customFormat="1" ht="13.5" customHeight="1" x14ac:dyDescent="0.2">
      <c r="A212" s="17"/>
      <c r="B212" s="231" t="s">
        <v>78</v>
      </c>
      <c r="C212" s="226" t="s">
        <v>39</v>
      </c>
      <c r="D212" s="156"/>
      <c r="E212" s="111"/>
      <c r="F212" s="112"/>
      <c r="G212" s="112"/>
      <c r="H212" s="112"/>
      <c r="I212" s="112"/>
      <c r="J212" s="112"/>
      <c r="K212" s="75"/>
      <c r="L212" s="75"/>
      <c r="M212" s="75"/>
      <c r="N212" s="75"/>
      <c r="O212" s="75"/>
      <c r="P212" s="75"/>
      <c r="Q212" s="70"/>
      <c r="R212" s="71"/>
      <c r="S212" s="71"/>
      <c r="T212" s="71"/>
      <c r="U212" s="71"/>
      <c r="V212" s="71"/>
      <c r="W212" s="75"/>
      <c r="X212" s="75"/>
      <c r="Y212" s="75"/>
      <c r="Z212" s="75"/>
      <c r="AA212" s="75"/>
      <c r="AB212" s="75"/>
    </row>
    <row r="213" spans="1:28" s="2" customFormat="1" ht="13.5" customHeight="1" x14ac:dyDescent="0.2">
      <c r="A213" s="17"/>
      <c r="B213" s="231" t="s">
        <v>29</v>
      </c>
      <c r="C213" s="5" t="s">
        <v>63</v>
      </c>
      <c r="D213" s="156"/>
      <c r="E213" s="111"/>
      <c r="F213" s="112"/>
      <c r="G213" s="112"/>
      <c r="H213" s="112"/>
      <c r="I213" s="112"/>
      <c r="J213" s="112"/>
      <c r="K213" s="75"/>
      <c r="L213" s="75"/>
      <c r="M213" s="75"/>
      <c r="N213" s="75"/>
      <c r="O213" s="75"/>
      <c r="P213" s="75"/>
      <c r="Q213" s="70"/>
      <c r="R213" s="71"/>
      <c r="S213" s="71"/>
      <c r="T213" s="71"/>
      <c r="U213" s="71"/>
      <c r="V213" s="71"/>
      <c r="W213" s="75"/>
      <c r="X213" s="75"/>
      <c r="Y213" s="75"/>
      <c r="Z213" s="75"/>
      <c r="AA213" s="75"/>
      <c r="AB213" s="75"/>
    </row>
    <row r="214" spans="1:28" s="11" customFormat="1" ht="13.5" customHeight="1" x14ac:dyDescent="0.2">
      <c r="A214" s="17"/>
      <c r="B214" s="98" t="s">
        <v>86</v>
      </c>
      <c r="C214" s="30" t="s">
        <v>39</v>
      </c>
      <c r="D214" s="160"/>
      <c r="E214" s="111"/>
      <c r="F214" s="112"/>
      <c r="G214" s="112"/>
      <c r="H214" s="112"/>
      <c r="I214" s="112"/>
      <c r="J214" s="112"/>
      <c r="K214" s="75"/>
      <c r="L214" s="75"/>
      <c r="M214" s="75"/>
      <c r="N214" s="75"/>
      <c r="O214" s="75"/>
      <c r="P214" s="75"/>
      <c r="Q214" s="70"/>
      <c r="R214" s="71"/>
      <c r="S214" s="71"/>
      <c r="T214" s="71"/>
      <c r="U214" s="71"/>
      <c r="V214" s="71"/>
      <c r="W214" s="75"/>
      <c r="X214" s="75"/>
      <c r="Y214" s="75"/>
      <c r="Z214" s="75"/>
      <c r="AA214" s="75"/>
      <c r="AB214" s="75"/>
    </row>
    <row r="215" spans="1:28" s="11" customFormat="1" ht="13.5" customHeight="1" thickBot="1" x14ac:dyDescent="0.25">
      <c r="A215" s="22"/>
      <c r="B215" s="91"/>
      <c r="C215" s="8"/>
      <c r="D215" s="153"/>
      <c r="E215" s="107"/>
      <c r="F215" s="108"/>
      <c r="G215" s="108"/>
      <c r="H215" s="108"/>
      <c r="I215" s="108"/>
      <c r="J215" s="108"/>
      <c r="K215" s="72"/>
      <c r="L215" s="72"/>
      <c r="M215" s="72"/>
      <c r="N215" s="72"/>
      <c r="O215" s="72"/>
      <c r="P215" s="72"/>
      <c r="Q215" s="73"/>
      <c r="R215" s="74"/>
      <c r="S215" s="74"/>
      <c r="T215" s="74"/>
      <c r="U215" s="74"/>
      <c r="V215" s="74"/>
      <c r="W215" s="72"/>
      <c r="X215" s="72"/>
      <c r="Y215" s="72"/>
      <c r="Z215" s="72"/>
      <c r="AA215" s="72"/>
      <c r="AB215" s="72"/>
    </row>
    <row r="216" spans="1:28" s="2" customFormat="1" ht="13.5" customHeight="1" x14ac:dyDescent="0.2">
      <c r="A216" s="20">
        <v>56</v>
      </c>
      <c r="B216" s="89" t="s">
        <v>50</v>
      </c>
      <c r="C216" s="9" t="s">
        <v>39</v>
      </c>
      <c r="D216" s="105">
        <f t="shared" ref="D216:D217" si="348">+Q216*96%</f>
        <v>41.35</v>
      </c>
      <c r="E216" s="105">
        <f t="shared" ref="E216:I217" si="349">Q216</f>
        <v>43.07</v>
      </c>
      <c r="F216" s="105">
        <f t="shared" si="349"/>
        <v>44.79</v>
      </c>
      <c r="G216" s="105">
        <f t="shared" si="349"/>
        <v>46.58</v>
      </c>
      <c r="H216" s="105">
        <f t="shared" si="349"/>
        <v>48.45</v>
      </c>
      <c r="I216" s="105">
        <f t="shared" si="349"/>
        <v>50.38</v>
      </c>
      <c r="J216" s="105">
        <f>V216</f>
        <v>52.4</v>
      </c>
      <c r="K216" s="69"/>
      <c r="L216" s="69">
        <f>(F216/E216)-1</f>
        <v>3.9934999999999998E-2</v>
      </c>
      <c r="M216" s="69">
        <f t="shared" ref="M216:P216" si="350">(G216/F216)-1</f>
        <v>3.9964E-2</v>
      </c>
      <c r="N216" s="69">
        <f t="shared" si="350"/>
        <v>4.0146000000000001E-2</v>
      </c>
      <c r="O216" s="69">
        <f t="shared" si="350"/>
        <v>3.9835000000000002E-2</v>
      </c>
      <c r="P216" s="69">
        <f t="shared" si="350"/>
        <v>4.0094999999999999E-2</v>
      </c>
      <c r="Q216" s="119">
        <f>ROUND(VLOOKUP($A216,'2021 REG'!$A$9:$V$477,17,FALSE)*(1+$I$2),5)</f>
        <v>43.069009999999999</v>
      </c>
      <c r="R216" s="119">
        <f>ROUND(VLOOKUP($A216,'2021 REG'!$A$9:$V$477,18,FALSE)*(1+$I$2),5)</f>
        <v>44.79177</v>
      </c>
      <c r="S216" s="119">
        <f>ROUND(VLOOKUP($A216,'2021 REG'!$A$9:$V$477,19,FALSE)*(1+$I$2),5)</f>
        <v>46.583460000000002</v>
      </c>
      <c r="T216" s="119">
        <f>ROUND(VLOOKUP($A216,'2021 REG'!$A$9:$V$477,20,FALSE)*(1+$I$2),5)</f>
        <v>48.446809999999999</v>
      </c>
      <c r="U216" s="119">
        <f>ROUND(VLOOKUP($A216,'2021 REG'!$A$9:$V$477,21,FALSE)*(1+$I$2),5)</f>
        <v>50.38467</v>
      </c>
      <c r="V216" s="119">
        <f>ROUND(VLOOKUP($A216,'2021 REG'!$A$9:$V$477,22,FALSE)*(1+$I$2),5)</f>
        <v>52.400069999999999</v>
      </c>
      <c r="W216" s="69"/>
      <c r="X216" s="69">
        <f>(R216/Q216)-1</f>
        <v>0.04</v>
      </c>
      <c r="Y216" s="69">
        <f t="shared" ref="Y216:AB216" si="351">(S216/R216)-1</f>
        <v>0.04</v>
      </c>
      <c r="Z216" s="69">
        <f t="shared" si="351"/>
        <v>0.04</v>
      </c>
      <c r="AA216" s="69">
        <f t="shared" si="351"/>
        <v>0.04</v>
      </c>
      <c r="AB216" s="69">
        <f t="shared" si="351"/>
        <v>0.04</v>
      </c>
    </row>
    <row r="217" spans="1:28" s="2" customFormat="1" ht="13.5" customHeight="1" x14ac:dyDescent="0.2">
      <c r="A217" s="17"/>
      <c r="B217" s="94"/>
      <c r="C217" s="3"/>
      <c r="D217" s="106">
        <f t="shared" si="348"/>
        <v>86000</v>
      </c>
      <c r="E217" s="106">
        <f t="shared" si="349"/>
        <v>89584</v>
      </c>
      <c r="F217" s="106">
        <f t="shared" si="349"/>
        <v>93167</v>
      </c>
      <c r="G217" s="106">
        <f t="shared" si="349"/>
        <v>96894</v>
      </c>
      <c r="H217" s="106">
        <f t="shared" si="349"/>
        <v>100769</v>
      </c>
      <c r="I217" s="106">
        <f t="shared" si="349"/>
        <v>104800</v>
      </c>
      <c r="J217" s="106">
        <f>V217</f>
        <v>108992</v>
      </c>
      <c r="K217" s="69">
        <f t="shared" ref="K217:P217" si="352">(E216/E207)-1</f>
        <v>2.4988E-2</v>
      </c>
      <c r="L217" s="69">
        <f t="shared" si="352"/>
        <v>2.4943E-2</v>
      </c>
      <c r="M217" s="69">
        <f t="shared" si="352"/>
        <v>2.4861999999999999E-2</v>
      </c>
      <c r="N217" s="69">
        <f t="shared" si="352"/>
        <v>2.4962999999999999E-2</v>
      </c>
      <c r="O217" s="69">
        <f t="shared" si="352"/>
        <v>2.4816999999999999E-2</v>
      </c>
      <c r="P217" s="69">
        <f t="shared" si="352"/>
        <v>2.5038999999999999E-2</v>
      </c>
      <c r="Q217" s="70">
        <f t="shared" ref="Q217:U217" si="353">ROUND((Q216*2080),5)</f>
        <v>89583.540800000002</v>
      </c>
      <c r="R217" s="71">
        <f t="shared" si="353"/>
        <v>93166.881599999993</v>
      </c>
      <c r="S217" s="71">
        <f t="shared" si="353"/>
        <v>96893.596799999999</v>
      </c>
      <c r="T217" s="71">
        <f t="shared" si="353"/>
        <v>100769.3648</v>
      </c>
      <c r="U217" s="71">
        <f t="shared" si="353"/>
        <v>104800.1136</v>
      </c>
      <c r="V217" s="71">
        <f>ROUND((V216*2080),5)</f>
        <v>108992.1456</v>
      </c>
      <c r="W217" s="69">
        <f t="shared" ref="W217:AB217" si="354">(Q216/Q207)-1</f>
        <v>2.4999E-2</v>
      </c>
      <c r="X217" s="69">
        <f t="shared" si="354"/>
        <v>2.5000000000000001E-2</v>
      </c>
      <c r="Y217" s="69">
        <f t="shared" si="354"/>
        <v>2.5000000000000001E-2</v>
      </c>
      <c r="Z217" s="69">
        <f t="shared" si="354"/>
        <v>2.5000000000000001E-2</v>
      </c>
      <c r="AA217" s="69">
        <f t="shared" si="354"/>
        <v>2.5000000000000001E-2</v>
      </c>
      <c r="AB217" s="69">
        <f t="shared" si="354"/>
        <v>2.5000000000000001E-2</v>
      </c>
    </row>
    <row r="218" spans="1:28" s="2" customFormat="1" ht="13.5" customHeight="1" thickBot="1" x14ac:dyDescent="0.25">
      <c r="A218" s="22"/>
      <c r="B218" s="91"/>
      <c r="C218" s="8"/>
      <c r="D218" s="153"/>
      <c r="E218" s="107"/>
      <c r="F218" s="108"/>
      <c r="G218" s="108"/>
      <c r="H218" s="108"/>
      <c r="I218" s="108"/>
      <c r="J218" s="108"/>
      <c r="K218" s="72"/>
      <c r="L218" s="72"/>
      <c r="M218" s="72"/>
      <c r="N218" s="72"/>
      <c r="O218" s="72"/>
      <c r="P218" s="72"/>
      <c r="Q218" s="73"/>
      <c r="R218" s="74"/>
      <c r="S218" s="74"/>
      <c r="T218" s="74"/>
      <c r="U218" s="74"/>
      <c r="V218" s="74"/>
      <c r="W218" s="72"/>
      <c r="X218" s="72"/>
      <c r="Y218" s="72"/>
      <c r="Z218" s="72"/>
      <c r="AA218" s="72"/>
      <c r="AB218" s="72"/>
    </row>
    <row r="219" spans="1:28" s="2" customFormat="1" ht="13.5" customHeight="1" x14ac:dyDescent="0.2">
      <c r="A219" s="20">
        <v>57</v>
      </c>
      <c r="B219" s="89"/>
      <c r="C219" s="9"/>
      <c r="D219" s="105">
        <f t="shared" ref="D219:D220" si="355">+Q219*96%</f>
        <v>42.38</v>
      </c>
      <c r="E219" s="105">
        <f t="shared" ref="E219:I220" si="356">Q219</f>
        <v>44.15</v>
      </c>
      <c r="F219" s="105">
        <f t="shared" si="356"/>
        <v>45.91</v>
      </c>
      <c r="G219" s="105">
        <f t="shared" si="356"/>
        <v>47.75</v>
      </c>
      <c r="H219" s="105">
        <f t="shared" si="356"/>
        <v>49.66</v>
      </c>
      <c r="I219" s="105">
        <f t="shared" si="356"/>
        <v>51.64</v>
      </c>
      <c r="J219" s="105">
        <f>V219</f>
        <v>53.71</v>
      </c>
      <c r="K219" s="69"/>
      <c r="L219" s="69">
        <f>(F219/E219)-1</f>
        <v>3.9863999999999997E-2</v>
      </c>
      <c r="M219" s="69">
        <f t="shared" ref="M219:P219" si="357">(G219/F219)-1</f>
        <v>4.0078000000000003E-2</v>
      </c>
      <c r="N219" s="69">
        <f t="shared" si="357"/>
        <v>0.04</v>
      </c>
      <c r="O219" s="69">
        <f t="shared" si="357"/>
        <v>3.9870999999999997E-2</v>
      </c>
      <c r="P219" s="69">
        <f t="shared" si="357"/>
        <v>4.0085000000000003E-2</v>
      </c>
      <c r="Q219" s="119">
        <f>ROUND(VLOOKUP($A219,'2021 REG'!$A$9:$V$477,17,FALSE)*(1+$I$2),5)</f>
        <v>44.145740000000004</v>
      </c>
      <c r="R219" s="119">
        <f>ROUND(VLOOKUP($A219,'2021 REG'!$A$9:$V$477,18,FALSE)*(1+$I$2),5)</f>
        <v>45.911580000000001</v>
      </c>
      <c r="S219" s="119">
        <f>ROUND(VLOOKUP($A219,'2021 REG'!$A$9:$V$477,19,FALSE)*(1+$I$2),5)</f>
        <v>47.748049999999999</v>
      </c>
      <c r="T219" s="119">
        <f>ROUND(VLOOKUP($A219,'2021 REG'!$A$9:$V$477,20,FALSE)*(1+$I$2),5)</f>
        <v>49.657969999999999</v>
      </c>
      <c r="U219" s="119">
        <f>ROUND(VLOOKUP($A219,'2021 REG'!$A$9:$V$477,21,FALSE)*(1+$I$2),5)</f>
        <v>51.644300000000001</v>
      </c>
      <c r="V219" s="119">
        <f>ROUND(VLOOKUP($A219,'2021 REG'!$A$9:$V$477,22,FALSE)*(1+$I$2),5)</f>
        <v>53.710070000000002</v>
      </c>
      <c r="W219" s="69"/>
      <c r="X219" s="69">
        <f>(R219/Q219)-1</f>
        <v>0.04</v>
      </c>
      <c r="Y219" s="69">
        <f t="shared" ref="Y219:AB219" si="358">(S219/R219)-1</f>
        <v>0.04</v>
      </c>
      <c r="Z219" s="69">
        <f t="shared" si="358"/>
        <v>0.04</v>
      </c>
      <c r="AA219" s="69">
        <f t="shared" si="358"/>
        <v>0.04</v>
      </c>
      <c r="AB219" s="69">
        <f t="shared" si="358"/>
        <v>0.04</v>
      </c>
    </row>
    <row r="220" spans="1:28" s="2" customFormat="1" ht="13.5" customHeight="1" x14ac:dyDescent="0.2">
      <c r="A220" s="17"/>
      <c r="B220" s="94"/>
      <c r="C220" s="3"/>
      <c r="D220" s="106">
        <f t="shared" si="355"/>
        <v>88150</v>
      </c>
      <c r="E220" s="106">
        <f t="shared" si="356"/>
        <v>91823</v>
      </c>
      <c r="F220" s="106">
        <f t="shared" si="356"/>
        <v>95496</v>
      </c>
      <c r="G220" s="106">
        <f t="shared" si="356"/>
        <v>99316</v>
      </c>
      <c r="H220" s="106">
        <f t="shared" si="356"/>
        <v>103289</v>
      </c>
      <c r="I220" s="106">
        <f t="shared" si="356"/>
        <v>107420</v>
      </c>
      <c r="J220" s="106">
        <f>V220</f>
        <v>111717</v>
      </c>
      <c r="K220" s="69">
        <f t="shared" ref="K220:P220" si="359">(E219/E216)-1</f>
        <v>2.5075E-2</v>
      </c>
      <c r="L220" s="69">
        <f t="shared" si="359"/>
        <v>2.5006E-2</v>
      </c>
      <c r="M220" s="69">
        <f t="shared" si="359"/>
        <v>2.5118000000000001E-2</v>
      </c>
      <c r="N220" s="69">
        <f t="shared" si="359"/>
        <v>2.4974E-2</v>
      </c>
      <c r="O220" s="69">
        <f t="shared" si="359"/>
        <v>2.5010000000000001E-2</v>
      </c>
      <c r="P220" s="69">
        <f t="shared" si="359"/>
        <v>2.5000000000000001E-2</v>
      </c>
      <c r="Q220" s="70">
        <f t="shared" ref="Q220:U220" si="360">ROUND((Q219*2080),5)</f>
        <v>91823.139200000005</v>
      </c>
      <c r="R220" s="71">
        <f t="shared" si="360"/>
        <v>95496.0864</v>
      </c>
      <c r="S220" s="71">
        <f t="shared" si="360"/>
        <v>99315.944000000003</v>
      </c>
      <c r="T220" s="71">
        <f t="shared" si="360"/>
        <v>103288.5776</v>
      </c>
      <c r="U220" s="71">
        <f t="shared" si="360"/>
        <v>107420.144</v>
      </c>
      <c r="V220" s="71">
        <f>ROUND((V219*2080),5)</f>
        <v>111716.94560000001</v>
      </c>
      <c r="W220" s="69">
        <f t="shared" ref="W220:AB220" si="361">(Q219/Q216)-1</f>
        <v>2.5000000000000001E-2</v>
      </c>
      <c r="X220" s="69">
        <f t="shared" si="361"/>
        <v>2.5000000000000001E-2</v>
      </c>
      <c r="Y220" s="69">
        <f t="shared" si="361"/>
        <v>2.5000000000000001E-2</v>
      </c>
      <c r="Z220" s="69">
        <f t="shared" si="361"/>
        <v>2.5000000000000001E-2</v>
      </c>
      <c r="AA220" s="69">
        <f t="shared" si="361"/>
        <v>2.5000000000000001E-2</v>
      </c>
      <c r="AB220" s="69">
        <f t="shared" si="361"/>
        <v>2.5000000000000001E-2</v>
      </c>
    </row>
    <row r="221" spans="1:28" s="2" customFormat="1" ht="13.5" customHeight="1" thickBot="1" x14ac:dyDescent="0.25">
      <c r="A221" s="22"/>
      <c r="B221" s="91"/>
      <c r="C221" s="8" t="s">
        <v>85</v>
      </c>
      <c r="D221" s="153"/>
      <c r="E221" s="107"/>
      <c r="F221" s="108"/>
      <c r="G221" s="108"/>
      <c r="H221" s="108"/>
      <c r="I221" s="108"/>
      <c r="J221" s="108"/>
      <c r="K221" s="72"/>
      <c r="L221" s="72"/>
      <c r="M221" s="72"/>
      <c r="N221" s="72"/>
      <c r="O221" s="72"/>
      <c r="P221" s="72"/>
      <c r="Q221" s="73"/>
      <c r="R221" s="74"/>
      <c r="S221" s="74"/>
      <c r="T221" s="74"/>
      <c r="U221" s="74"/>
      <c r="V221" s="74"/>
      <c r="W221" s="72"/>
      <c r="X221" s="72"/>
      <c r="Y221" s="72"/>
      <c r="Z221" s="72"/>
      <c r="AA221" s="72"/>
      <c r="AB221" s="72"/>
    </row>
    <row r="222" spans="1:28" s="2" customFormat="1" ht="13.5" customHeight="1" x14ac:dyDescent="0.2">
      <c r="A222" s="20">
        <v>58</v>
      </c>
      <c r="B222" s="89" t="s">
        <v>45</v>
      </c>
      <c r="C222" s="9" t="s">
        <v>39</v>
      </c>
      <c r="D222" s="105">
        <f t="shared" ref="D222" si="362">+Q222*96%</f>
        <v>43.44</v>
      </c>
      <c r="E222" s="105">
        <f t="shared" ref="E222:I222" si="363">Q222</f>
        <v>45.25</v>
      </c>
      <c r="F222" s="105">
        <f t="shared" si="363"/>
        <v>47.06</v>
      </c>
      <c r="G222" s="105">
        <f t="shared" si="363"/>
        <v>48.94</v>
      </c>
      <c r="H222" s="105">
        <f t="shared" si="363"/>
        <v>50.9</v>
      </c>
      <c r="I222" s="105">
        <f t="shared" si="363"/>
        <v>52.94</v>
      </c>
      <c r="J222" s="105">
        <f>V222</f>
        <v>55.05</v>
      </c>
      <c r="K222" s="69"/>
      <c r="L222" s="69">
        <f>(F222/E222)-1</f>
        <v>0.04</v>
      </c>
      <c r="M222" s="69">
        <f t="shared" ref="M222:P222" si="364">(G222/F222)-1</f>
        <v>3.9948999999999998E-2</v>
      </c>
      <c r="N222" s="69">
        <f t="shared" si="364"/>
        <v>4.0049000000000001E-2</v>
      </c>
      <c r="O222" s="69">
        <f t="shared" si="364"/>
        <v>4.0078999999999997E-2</v>
      </c>
      <c r="P222" s="69">
        <f t="shared" si="364"/>
        <v>3.9856000000000003E-2</v>
      </c>
      <c r="Q222" s="119">
        <f>ROUND(VLOOKUP($A222,'2021 REG'!$A$9:$V$477,17,FALSE)*(1+$I$2),5)</f>
        <v>45.249389999999998</v>
      </c>
      <c r="R222" s="119">
        <f>ROUND(VLOOKUP($A222,'2021 REG'!$A$9:$V$477,18,FALSE)*(1+$I$2),5)</f>
        <v>47.059359999999998</v>
      </c>
      <c r="S222" s="119">
        <f>ROUND(VLOOKUP($A222,'2021 REG'!$A$9:$V$477,19,FALSE)*(1+$I$2),5)</f>
        <v>48.941749999999999</v>
      </c>
      <c r="T222" s="119">
        <f>ROUND(VLOOKUP($A222,'2021 REG'!$A$9:$V$477,20,FALSE)*(1+$I$2),5)</f>
        <v>50.899430000000002</v>
      </c>
      <c r="U222" s="119">
        <f>ROUND(VLOOKUP($A222,'2021 REG'!$A$9:$V$477,21,FALSE)*(1+$I$2),5)</f>
        <v>52.935409999999997</v>
      </c>
      <c r="V222" s="119">
        <f>ROUND(VLOOKUP($A222,'2021 REG'!$A$9:$V$477,22,FALSE)*(1+$I$2),5)</f>
        <v>55.052819999999997</v>
      </c>
      <c r="W222" s="69"/>
      <c r="X222" s="69">
        <f>(R222/Q222)-1</f>
        <v>0.04</v>
      </c>
      <c r="Y222" s="69">
        <f t="shared" ref="Y222:AB222" si="365">(S222/R222)-1</f>
        <v>0.04</v>
      </c>
      <c r="Z222" s="69">
        <f t="shared" si="365"/>
        <v>0.04</v>
      </c>
      <c r="AA222" s="69">
        <f t="shared" si="365"/>
        <v>0.04</v>
      </c>
      <c r="AB222" s="69">
        <f t="shared" si="365"/>
        <v>0.04</v>
      </c>
    </row>
    <row r="223" spans="1:28" s="2" customFormat="1" ht="13.5" customHeight="1" x14ac:dyDescent="0.2">
      <c r="A223" s="17" t="s">
        <v>85</v>
      </c>
      <c r="B223" s="94" t="s">
        <v>87</v>
      </c>
      <c r="C223" s="3" t="s">
        <v>39</v>
      </c>
      <c r="D223" s="106">
        <f>+Q223*96%</f>
        <v>90354</v>
      </c>
      <c r="E223" s="106">
        <f>Q223</f>
        <v>94119</v>
      </c>
      <c r="F223" s="106">
        <f>R223</f>
        <v>97883</v>
      </c>
      <c r="G223" s="106">
        <f>S223</f>
        <v>101799</v>
      </c>
      <c r="H223" s="106">
        <f>T223</f>
        <v>105871</v>
      </c>
      <c r="I223" s="106">
        <f>U223</f>
        <v>110106</v>
      </c>
      <c r="J223" s="106">
        <f>V223</f>
        <v>114510</v>
      </c>
      <c r="K223" s="69">
        <f t="shared" ref="K223:P223" si="366">(E222/E219)-1</f>
        <v>2.4915E-2</v>
      </c>
      <c r="L223" s="69">
        <f t="shared" si="366"/>
        <v>2.5048999999999998E-2</v>
      </c>
      <c r="M223" s="69">
        <f t="shared" si="366"/>
        <v>2.4920999999999999E-2</v>
      </c>
      <c r="N223" s="69">
        <f t="shared" si="366"/>
        <v>2.4969999999999999E-2</v>
      </c>
      <c r="O223" s="69">
        <f t="shared" si="366"/>
        <v>2.5173999999999998E-2</v>
      </c>
      <c r="P223" s="69">
        <f t="shared" si="366"/>
        <v>2.4948999999999999E-2</v>
      </c>
      <c r="Q223" s="70">
        <f t="shared" ref="Q223:V223" si="367">ROUND((Q222*2080),5)</f>
        <v>94118.731199999995</v>
      </c>
      <c r="R223" s="71">
        <f t="shared" si="367"/>
        <v>97883.468800000002</v>
      </c>
      <c r="S223" s="71">
        <f t="shared" si="367"/>
        <v>101798.84</v>
      </c>
      <c r="T223" s="71">
        <f t="shared" si="367"/>
        <v>105870.8144</v>
      </c>
      <c r="U223" s="71">
        <f t="shared" si="367"/>
        <v>110105.6528</v>
      </c>
      <c r="V223" s="71">
        <f t="shared" si="367"/>
        <v>114509.8656</v>
      </c>
      <c r="W223" s="69">
        <f t="shared" ref="W223:AB223" si="368">(Q222/Q219)-1</f>
        <v>2.5000000000000001E-2</v>
      </c>
      <c r="X223" s="69">
        <f t="shared" si="368"/>
        <v>2.5000000000000001E-2</v>
      </c>
      <c r="Y223" s="69">
        <f t="shared" si="368"/>
        <v>2.5000000000000001E-2</v>
      </c>
      <c r="Z223" s="69">
        <f t="shared" si="368"/>
        <v>2.5000000000000001E-2</v>
      </c>
      <c r="AA223" s="69">
        <f t="shared" si="368"/>
        <v>2.5000000000000001E-2</v>
      </c>
      <c r="AB223" s="69">
        <f t="shared" si="368"/>
        <v>2.5000000000000001E-2</v>
      </c>
    </row>
    <row r="224" spans="1:28" s="2" customFormat="1" ht="13.5" customHeight="1" x14ac:dyDescent="0.2">
      <c r="A224" s="17"/>
      <c r="B224" s="231" t="s">
        <v>44</v>
      </c>
      <c r="C224" s="226" t="s">
        <v>39</v>
      </c>
      <c r="D224" s="156"/>
      <c r="E224" s="111"/>
      <c r="F224" s="112"/>
      <c r="G224" s="112"/>
      <c r="H224" s="112"/>
      <c r="I224" s="112"/>
      <c r="J224" s="112"/>
      <c r="K224" s="75"/>
      <c r="L224" s="75"/>
      <c r="M224" s="75"/>
      <c r="N224" s="75"/>
      <c r="O224" s="75"/>
      <c r="P224" s="75"/>
      <c r="Q224" s="70"/>
      <c r="R224" s="71"/>
      <c r="S224" s="71"/>
      <c r="T224" s="71"/>
      <c r="U224" s="71"/>
      <c r="V224" s="71"/>
      <c r="W224" s="75"/>
      <c r="X224" s="75"/>
      <c r="Y224" s="75"/>
      <c r="Z224" s="75"/>
      <c r="AA224" s="75"/>
      <c r="AB224" s="75"/>
    </row>
    <row r="225" spans="1:28" s="2" customFormat="1" ht="13.5" customHeight="1" thickBot="1" x14ac:dyDescent="0.25">
      <c r="A225" s="22"/>
      <c r="B225" s="138"/>
      <c r="C225" s="212"/>
      <c r="D225" s="153"/>
      <c r="E225" s="107"/>
      <c r="F225" s="108"/>
      <c r="G225" s="108"/>
      <c r="H225" s="108"/>
      <c r="I225" s="108"/>
      <c r="J225" s="108"/>
      <c r="K225" s="72"/>
      <c r="L225" s="72"/>
      <c r="M225" s="72"/>
      <c r="N225" s="72"/>
      <c r="O225" s="72"/>
      <c r="P225" s="72"/>
      <c r="Q225" s="73"/>
      <c r="R225" s="74"/>
      <c r="S225" s="74"/>
      <c r="T225" s="74"/>
      <c r="U225" s="74"/>
      <c r="V225" s="74"/>
      <c r="W225" s="72"/>
      <c r="X225" s="72"/>
      <c r="Y225" s="72"/>
      <c r="Z225" s="72"/>
      <c r="AA225" s="72"/>
      <c r="AB225" s="72"/>
    </row>
    <row r="226" spans="1:28" s="2" customFormat="1" ht="13.5" customHeight="1" x14ac:dyDescent="0.2">
      <c r="A226" s="20">
        <v>59</v>
      </c>
      <c r="B226" s="27" t="s">
        <v>154</v>
      </c>
      <c r="C226" s="173" t="s">
        <v>39</v>
      </c>
      <c r="D226" s="105">
        <f t="shared" ref="D226:D227" si="369">+Q226*96%</f>
        <v>44.53</v>
      </c>
      <c r="E226" s="105">
        <f t="shared" ref="E226:I227" si="370">Q226</f>
        <v>46.38</v>
      </c>
      <c r="F226" s="105">
        <f t="shared" si="370"/>
        <v>48.24</v>
      </c>
      <c r="G226" s="105">
        <f t="shared" si="370"/>
        <v>50.17</v>
      </c>
      <c r="H226" s="105">
        <f t="shared" si="370"/>
        <v>52.17</v>
      </c>
      <c r="I226" s="105">
        <f t="shared" si="370"/>
        <v>54.26</v>
      </c>
      <c r="J226" s="105">
        <f>V226</f>
        <v>56.43</v>
      </c>
      <c r="K226" s="69"/>
      <c r="L226" s="69">
        <f>(F226/E226)-1</f>
        <v>4.0103E-2</v>
      </c>
      <c r="M226" s="69">
        <f t="shared" ref="M226:P226" si="371">(G226/F226)-1</f>
        <v>4.0008000000000002E-2</v>
      </c>
      <c r="N226" s="69">
        <f t="shared" si="371"/>
        <v>3.9863999999999997E-2</v>
      </c>
      <c r="O226" s="69">
        <f t="shared" si="371"/>
        <v>4.0060999999999999E-2</v>
      </c>
      <c r="P226" s="69">
        <f t="shared" si="371"/>
        <v>3.9993000000000001E-2</v>
      </c>
      <c r="Q226" s="119">
        <f>ROUND(VLOOKUP($A226,'2021 REG'!$A$9:$V$477,17,FALSE)*(1+$I$2),5)</f>
        <v>46.380609999999997</v>
      </c>
      <c r="R226" s="119">
        <f>ROUND(VLOOKUP($A226,'2021 REG'!$A$9:$V$477,18,FALSE)*(1+$I$2),5)</f>
        <v>48.235849999999999</v>
      </c>
      <c r="S226" s="119">
        <f>ROUND(VLOOKUP($A226,'2021 REG'!$A$9:$V$477,19,FALSE)*(1+$I$2),5)</f>
        <v>50.165300000000002</v>
      </c>
      <c r="T226" s="119">
        <f>ROUND(VLOOKUP($A226,'2021 REG'!$A$9:$V$477,20,FALSE)*(1+$I$2),5)</f>
        <v>52.17192</v>
      </c>
      <c r="U226" s="119">
        <f>ROUND(VLOOKUP($A226,'2021 REG'!$A$9:$V$477,21,FALSE)*(1+$I$2),5)</f>
        <v>54.258789999999998</v>
      </c>
      <c r="V226" s="119">
        <f>ROUND(VLOOKUP($A226,'2021 REG'!$A$9:$V$477,22,FALSE)*(1+$I$2),5)</f>
        <v>56.429139999999997</v>
      </c>
      <c r="W226" s="69"/>
      <c r="X226" s="69">
        <f>(R226/Q226)-1</f>
        <v>0.04</v>
      </c>
      <c r="Y226" s="69">
        <f t="shared" ref="Y226:AB226" si="372">(S226/R226)-1</f>
        <v>0.04</v>
      </c>
      <c r="Z226" s="69">
        <f t="shared" si="372"/>
        <v>0.04</v>
      </c>
      <c r="AA226" s="69">
        <f t="shared" si="372"/>
        <v>0.04</v>
      </c>
      <c r="AB226" s="69">
        <f t="shared" si="372"/>
        <v>0.04</v>
      </c>
    </row>
    <row r="227" spans="1:28" s="2" customFormat="1" ht="13.5" customHeight="1" x14ac:dyDescent="0.2">
      <c r="A227" s="6" t="s">
        <v>85</v>
      </c>
      <c r="B227" s="98" t="s">
        <v>93</v>
      </c>
      <c r="C227" s="160" t="s">
        <v>39</v>
      </c>
      <c r="D227" s="106">
        <f t="shared" si="369"/>
        <v>92613</v>
      </c>
      <c r="E227" s="106">
        <f t="shared" si="370"/>
        <v>96472</v>
      </c>
      <c r="F227" s="106">
        <f t="shared" si="370"/>
        <v>100331</v>
      </c>
      <c r="G227" s="106">
        <f t="shared" si="370"/>
        <v>104344</v>
      </c>
      <c r="H227" s="106">
        <f t="shared" si="370"/>
        <v>108518</v>
      </c>
      <c r="I227" s="106">
        <f t="shared" si="370"/>
        <v>112858</v>
      </c>
      <c r="J227" s="106">
        <f>V227</f>
        <v>117373</v>
      </c>
      <c r="K227" s="69">
        <f t="shared" ref="K227:P227" si="373">(E226/E222)-1</f>
        <v>2.4972000000000001E-2</v>
      </c>
      <c r="L227" s="69">
        <f t="shared" si="373"/>
        <v>2.5073999999999999E-2</v>
      </c>
      <c r="M227" s="69">
        <f t="shared" si="373"/>
        <v>2.5132999999999999E-2</v>
      </c>
      <c r="N227" s="69">
        <f t="shared" si="373"/>
        <v>2.4951000000000001E-2</v>
      </c>
      <c r="O227" s="69">
        <f t="shared" si="373"/>
        <v>2.4934000000000001E-2</v>
      </c>
      <c r="P227" s="69">
        <f t="shared" si="373"/>
        <v>2.5068E-2</v>
      </c>
      <c r="Q227" s="70">
        <f t="shared" ref="Q227:U227" si="374">ROUND((Q226*2080),5)</f>
        <v>96471.668799999999</v>
      </c>
      <c r="R227" s="71">
        <f t="shared" si="374"/>
        <v>100330.568</v>
      </c>
      <c r="S227" s="71">
        <f t="shared" si="374"/>
        <v>104343.82399999999</v>
      </c>
      <c r="T227" s="71">
        <f t="shared" si="374"/>
        <v>108517.59359999999</v>
      </c>
      <c r="U227" s="71">
        <f t="shared" si="374"/>
        <v>112858.28320000001</v>
      </c>
      <c r="V227" s="71">
        <f>ROUND((V226*2080),5)</f>
        <v>117372.6112</v>
      </c>
      <c r="W227" s="69">
        <f t="shared" ref="W227:AB227" si="375">(Q226/Q222)-1</f>
        <v>2.5000000000000001E-2</v>
      </c>
      <c r="X227" s="69">
        <f t="shared" si="375"/>
        <v>2.5000000000000001E-2</v>
      </c>
      <c r="Y227" s="69">
        <f t="shared" si="375"/>
        <v>2.5000000000000001E-2</v>
      </c>
      <c r="Z227" s="69">
        <f t="shared" si="375"/>
        <v>2.5000000000000001E-2</v>
      </c>
      <c r="AA227" s="69">
        <f t="shared" si="375"/>
        <v>2.5000000000000001E-2</v>
      </c>
      <c r="AB227" s="69">
        <f t="shared" si="375"/>
        <v>2.5000000000000001E-2</v>
      </c>
    </row>
    <row r="228" spans="1:28" s="2" customFormat="1" ht="13.5" customHeight="1" x14ac:dyDescent="0.2">
      <c r="A228" s="6"/>
      <c r="B228" s="98" t="s">
        <v>94</v>
      </c>
      <c r="C228" s="160" t="s">
        <v>39</v>
      </c>
      <c r="D228" s="160"/>
      <c r="E228" s="111"/>
      <c r="F228" s="112"/>
      <c r="G228" s="112"/>
      <c r="H228" s="112"/>
      <c r="I228" s="112"/>
      <c r="J228" s="112"/>
      <c r="K228" s="75"/>
      <c r="L228" s="75"/>
      <c r="M228" s="75"/>
      <c r="N228" s="75"/>
      <c r="O228" s="75"/>
      <c r="P228" s="75"/>
      <c r="Q228" s="70"/>
      <c r="R228" s="71"/>
      <c r="S228" s="71"/>
      <c r="T228" s="71"/>
      <c r="U228" s="71"/>
      <c r="V228" s="71"/>
      <c r="W228" s="75"/>
      <c r="X228" s="75"/>
      <c r="Y228" s="75"/>
      <c r="Z228" s="75"/>
      <c r="AA228" s="75"/>
      <c r="AB228" s="75"/>
    </row>
    <row r="229" spans="1:28" s="2" customFormat="1" ht="13.5" customHeight="1" x14ac:dyDescent="0.2">
      <c r="A229" s="6"/>
      <c r="B229" s="98" t="s">
        <v>95</v>
      </c>
      <c r="C229" s="160" t="s">
        <v>39</v>
      </c>
      <c r="D229" s="160"/>
      <c r="E229" s="111"/>
      <c r="F229" s="112"/>
      <c r="G229" s="112"/>
      <c r="H229" s="112"/>
      <c r="I229" s="112"/>
      <c r="J229" s="112"/>
      <c r="K229" s="75"/>
      <c r="L229" s="75"/>
      <c r="M229" s="75"/>
      <c r="N229" s="75"/>
      <c r="O229" s="75"/>
      <c r="P229" s="75"/>
      <c r="Q229" s="70"/>
      <c r="R229" s="71"/>
      <c r="S229" s="71"/>
      <c r="T229" s="71"/>
      <c r="U229" s="71"/>
      <c r="V229" s="71"/>
      <c r="W229" s="75"/>
      <c r="X229" s="75"/>
      <c r="Y229" s="75"/>
      <c r="Z229" s="75"/>
      <c r="AA229" s="75"/>
      <c r="AB229" s="75"/>
    </row>
    <row r="230" spans="1:28" s="2" customFormat="1" ht="13.5" customHeight="1" x14ac:dyDescent="0.2">
      <c r="A230" s="6"/>
      <c r="B230" s="98" t="s">
        <v>96</v>
      </c>
      <c r="C230" s="160" t="s">
        <v>39</v>
      </c>
      <c r="D230" s="160"/>
      <c r="E230" s="111"/>
      <c r="F230" s="112"/>
      <c r="G230" s="112"/>
      <c r="H230" s="112"/>
      <c r="I230" s="112"/>
      <c r="J230" s="112"/>
      <c r="K230" s="75"/>
      <c r="L230" s="75"/>
      <c r="M230" s="75"/>
      <c r="N230" s="75"/>
      <c r="O230" s="75"/>
      <c r="P230" s="75"/>
      <c r="Q230" s="70"/>
      <c r="R230" s="71"/>
      <c r="S230" s="71"/>
      <c r="T230" s="71"/>
      <c r="U230" s="71"/>
      <c r="V230" s="71"/>
      <c r="W230" s="75"/>
      <c r="X230" s="75"/>
      <c r="Y230" s="75"/>
      <c r="Z230" s="75"/>
      <c r="AA230" s="75"/>
      <c r="AB230" s="75"/>
    </row>
    <row r="231" spans="1:28" s="2" customFormat="1" ht="13.5" customHeight="1" x14ac:dyDescent="0.2">
      <c r="A231" s="6"/>
      <c r="B231" s="100" t="s">
        <v>166</v>
      </c>
      <c r="C231" s="160" t="s">
        <v>39</v>
      </c>
      <c r="D231" s="160"/>
      <c r="E231" s="111"/>
      <c r="F231" s="112"/>
      <c r="G231" s="112"/>
      <c r="H231" s="112"/>
      <c r="I231" s="112"/>
      <c r="J231" s="112"/>
      <c r="K231" s="75"/>
      <c r="L231" s="75"/>
      <c r="M231" s="75"/>
      <c r="N231" s="75"/>
      <c r="O231" s="75"/>
      <c r="P231" s="75"/>
      <c r="Q231" s="70"/>
      <c r="R231" s="71"/>
      <c r="S231" s="71"/>
      <c r="T231" s="71"/>
      <c r="U231" s="71"/>
      <c r="V231" s="71"/>
      <c r="W231" s="75"/>
      <c r="X231" s="75"/>
      <c r="Y231" s="75"/>
      <c r="Z231" s="75"/>
      <c r="AA231" s="75"/>
      <c r="AB231" s="75"/>
    </row>
    <row r="232" spans="1:28" s="2" customFormat="1" ht="13.5" customHeight="1" x14ac:dyDescent="0.2">
      <c r="A232" s="6"/>
      <c r="B232" s="98" t="s">
        <v>52</v>
      </c>
      <c r="C232" s="160" t="s">
        <v>39</v>
      </c>
      <c r="D232" s="160"/>
      <c r="E232" s="111"/>
      <c r="F232" s="112"/>
      <c r="G232" s="112"/>
      <c r="H232" s="112"/>
      <c r="I232" s="112"/>
      <c r="J232" s="112"/>
      <c r="K232" s="75"/>
      <c r="L232" s="75"/>
      <c r="M232" s="75"/>
      <c r="N232" s="75"/>
      <c r="O232" s="75"/>
      <c r="P232" s="75"/>
      <c r="Q232" s="70"/>
      <c r="R232" s="71"/>
      <c r="S232" s="71"/>
      <c r="T232" s="71"/>
      <c r="U232" s="71"/>
      <c r="V232" s="71"/>
      <c r="W232" s="75"/>
      <c r="X232" s="75"/>
      <c r="Y232" s="75"/>
      <c r="Z232" s="75"/>
      <c r="AA232" s="75"/>
      <c r="AB232" s="75"/>
    </row>
    <row r="233" spans="1:28" s="2" customFormat="1" ht="13.5" customHeight="1" x14ac:dyDescent="0.2">
      <c r="A233" s="17"/>
      <c r="B233" s="231" t="s">
        <v>146</v>
      </c>
      <c r="C233" s="226" t="s">
        <v>39</v>
      </c>
      <c r="D233" s="156"/>
      <c r="E233" s="111"/>
      <c r="F233" s="112"/>
      <c r="G233" s="112"/>
      <c r="H233" s="112"/>
      <c r="I233" s="112"/>
      <c r="J233" s="112"/>
      <c r="K233" s="75"/>
      <c r="L233" s="75"/>
      <c r="M233" s="75"/>
      <c r="N233" s="75"/>
      <c r="O233" s="75"/>
      <c r="P233" s="75"/>
      <c r="Q233" s="70"/>
      <c r="R233" s="71"/>
      <c r="S233" s="71"/>
      <c r="T233" s="71"/>
      <c r="U233" s="71"/>
      <c r="V233" s="71"/>
      <c r="W233" s="75"/>
      <c r="X233" s="75"/>
      <c r="Y233" s="75"/>
      <c r="Z233" s="75"/>
      <c r="AA233" s="75"/>
      <c r="AB233" s="75"/>
    </row>
    <row r="234" spans="1:28" s="2" customFormat="1" ht="13.5" customHeight="1" thickBot="1" x14ac:dyDescent="0.25">
      <c r="A234" s="22"/>
      <c r="B234" s="138"/>
      <c r="C234" s="212"/>
      <c r="D234" s="153"/>
      <c r="E234" s="107"/>
      <c r="F234" s="108"/>
      <c r="G234" s="108"/>
      <c r="H234" s="108"/>
      <c r="I234" s="108"/>
      <c r="J234" s="108"/>
      <c r="K234" s="72"/>
      <c r="L234" s="72"/>
      <c r="M234" s="72"/>
      <c r="N234" s="72"/>
      <c r="O234" s="72"/>
      <c r="P234" s="72"/>
      <c r="Q234" s="73"/>
      <c r="R234" s="74"/>
      <c r="S234" s="74"/>
      <c r="T234" s="74"/>
      <c r="U234" s="74"/>
      <c r="V234" s="74"/>
      <c r="W234" s="72"/>
      <c r="X234" s="72"/>
      <c r="Y234" s="72"/>
      <c r="Z234" s="72"/>
      <c r="AA234" s="72"/>
      <c r="AB234" s="72"/>
    </row>
    <row r="235" spans="1:28" s="2" customFormat="1" ht="13.5" customHeight="1" x14ac:dyDescent="0.2">
      <c r="A235" s="20">
        <v>60</v>
      </c>
      <c r="B235" s="94" t="s">
        <v>48</v>
      </c>
      <c r="C235" s="9" t="s">
        <v>39</v>
      </c>
      <c r="D235" s="105">
        <f t="shared" ref="D235:D236" si="376">+Q235*96%</f>
        <v>45.64</v>
      </c>
      <c r="E235" s="105">
        <f t="shared" ref="E235:I236" si="377">Q235</f>
        <v>47.54</v>
      </c>
      <c r="F235" s="105">
        <f t="shared" si="377"/>
        <v>49.44</v>
      </c>
      <c r="G235" s="105">
        <f t="shared" si="377"/>
        <v>51.42</v>
      </c>
      <c r="H235" s="105">
        <f t="shared" si="377"/>
        <v>53.48</v>
      </c>
      <c r="I235" s="105">
        <f t="shared" si="377"/>
        <v>55.62</v>
      </c>
      <c r="J235" s="183">
        <f>V235</f>
        <v>57.84</v>
      </c>
      <c r="K235" s="187"/>
      <c r="L235" s="69">
        <f>(F235/E235)-1</f>
        <v>3.9966000000000002E-2</v>
      </c>
      <c r="M235" s="69">
        <f t="shared" ref="M235:P235" si="378">(G235/F235)-1</f>
        <v>4.0049000000000001E-2</v>
      </c>
      <c r="N235" s="69">
        <f t="shared" si="378"/>
        <v>4.0062E-2</v>
      </c>
      <c r="O235" s="69">
        <f t="shared" si="378"/>
        <v>4.0015000000000002E-2</v>
      </c>
      <c r="P235" s="188">
        <f t="shared" si="378"/>
        <v>3.9913999999999998E-2</v>
      </c>
      <c r="Q235" s="186">
        <f>ROUND(VLOOKUP($A235,'2021 REG'!$A$9:$V$477,17,FALSE)*(1+$I$2),5)</f>
        <v>47.540129999999998</v>
      </c>
      <c r="R235" s="119">
        <f>ROUND(VLOOKUP($A235,'2021 REG'!$A$9:$V$477,18,FALSE)*(1+$I$2),5)</f>
        <v>49.441740000000003</v>
      </c>
      <c r="S235" s="119">
        <f>ROUND(VLOOKUP($A235,'2021 REG'!$A$9:$V$477,19,FALSE)*(1+$I$2),5)</f>
        <v>51.419429999999998</v>
      </c>
      <c r="T235" s="119">
        <f>ROUND(VLOOKUP($A235,'2021 REG'!$A$9:$V$477,20,FALSE)*(1+$I$2),5)</f>
        <v>53.476219999999998</v>
      </c>
      <c r="U235" s="119">
        <f>ROUND(VLOOKUP($A235,'2021 REG'!$A$9:$V$477,21,FALSE)*(1+$I$2),5)</f>
        <v>55.615250000000003</v>
      </c>
      <c r="V235" s="119">
        <f>ROUND(VLOOKUP($A235,'2021 REG'!$A$9:$V$477,22,FALSE)*(1+$I$2),5)</f>
        <v>57.839880000000001</v>
      </c>
      <c r="W235" s="69"/>
      <c r="X235" s="69">
        <f>(R235/Q235)-1</f>
        <v>0.04</v>
      </c>
      <c r="Y235" s="69">
        <f t="shared" ref="Y235:AB235" si="379">(S235/R235)-1</f>
        <v>0.04</v>
      </c>
      <c r="Z235" s="69">
        <f t="shared" si="379"/>
        <v>0.04</v>
      </c>
      <c r="AA235" s="69">
        <f t="shared" si="379"/>
        <v>0.04</v>
      </c>
      <c r="AB235" s="69">
        <f t="shared" si="379"/>
        <v>0.04</v>
      </c>
    </row>
    <row r="236" spans="1:28" s="2" customFormat="1" ht="13.5" customHeight="1" x14ac:dyDescent="0.2">
      <c r="A236" s="17" t="s">
        <v>85</v>
      </c>
      <c r="B236" s="232" t="s">
        <v>53</v>
      </c>
      <c r="C236" s="222" t="s">
        <v>39</v>
      </c>
      <c r="D236" s="106">
        <f t="shared" si="376"/>
        <v>94928</v>
      </c>
      <c r="E236" s="106">
        <f t="shared" si="377"/>
        <v>98883</v>
      </c>
      <c r="F236" s="106">
        <f t="shared" si="377"/>
        <v>102839</v>
      </c>
      <c r="G236" s="106">
        <f t="shared" si="377"/>
        <v>106952</v>
      </c>
      <c r="H236" s="106">
        <f t="shared" si="377"/>
        <v>111231</v>
      </c>
      <c r="I236" s="106">
        <f t="shared" si="377"/>
        <v>115680</v>
      </c>
      <c r="J236" s="184">
        <f>V236</f>
        <v>120307</v>
      </c>
      <c r="K236" s="187">
        <f t="shared" ref="K236:P236" si="380">(E235/E226)-1</f>
        <v>2.5010999999999999E-2</v>
      </c>
      <c r="L236" s="69">
        <f t="shared" si="380"/>
        <v>2.4875999999999999E-2</v>
      </c>
      <c r="M236" s="69">
        <f t="shared" si="380"/>
        <v>2.4915E-2</v>
      </c>
      <c r="N236" s="69">
        <f t="shared" si="380"/>
        <v>2.511E-2</v>
      </c>
      <c r="O236" s="69">
        <f t="shared" si="380"/>
        <v>2.5065E-2</v>
      </c>
      <c r="P236" s="188">
        <f t="shared" si="380"/>
        <v>2.4986999999999999E-2</v>
      </c>
      <c r="Q236" s="70">
        <f t="shared" ref="Q236:U236" si="381">ROUND((Q235*2080),5)</f>
        <v>98883.470400000006</v>
      </c>
      <c r="R236" s="71">
        <f t="shared" si="381"/>
        <v>102838.8192</v>
      </c>
      <c r="S236" s="71">
        <f t="shared" si="381"/>
        <v>106952.41439999999</v>
      </c>
      <c r="T236" s="71">
        <f t="shared" si="381"/>
        <v>111230.5376</v>
      </c>
      <c r="U236" s="71">
        <f t="shared" si="381"/>
        <v>115679.72</v>
      </c>
      <c r="V236" s="71">
        <f>ROUND((V235*2080),5)</f>
        <v>120306.9504</v>
      </c>
      <c r="W236" s="69">
        <f t="shared" ref="W236:AB236" si="382">(Q235/Q226)-1</f>
        <v>2.5000000000000001E-2</v>
      </c>
      <c r="X236" s="69">
        <f t="shared" si="382"/>
        <v>2.5000000000000001E-2</v>
      </c>
      <c r="Y236" s="69">
        <f t="shared" si="382"/>
        <v>2.5000000000000001E-2</v>
      </c>
      <c r="Z236" s="69">
        <f t="shared" si="382"/>
        <v>2.5000000000000001E-2</v>
      </c>
      <c r="AA236" s="69">
        <f t="shared" si="382"/>
        <v>2.5000000000000001E-2</v>
      </c>
      <c r="AB236" s="69">
        <f t="shared" si="382"/>
        <v>2.5000000000000001E-2</v>
      </c>
    </row>
    <row r="237" spans="1:28" s="2" customFormat="1" ht="13.5" customHeight="1" x14ac:dyDescent="0.2">
      <c r="A237" s="17"/>
      <c r="B237" s="94" t="s">
        <v>46</v>
      </c>
      <c r="C237" s="3" t="s">
        <v>39</v>
      </c>
      <c r="D237" s="154"/>
      <c r="E237" s="111"/>
      <c r="F237" s="112"/>
      <c r="G237" s="112"/>
      <c r="H237" s="112"/>
      <c r="I237" s="112"/>
      <c r="J237" s="185"/>
      <c r="K237" s="189"/>
      <c r="L237" s="75"/>
      <c r="M237" s="75"/>
      <c r="N237" s="75"/>
      <c r="O237" s="75"/>
      <c r="P237" s="190"/>
      <c r="Q237" s="70"/>
      <c r="R237" s="71"/>
      <c r="S237" s="71"/>
      <c r="T237" s="71"/>
      <c r="U237" s="71"/>
      <c r="V237" s="71"/>
      <c r="W237" s="75"/>
      <c r="X237" s="75"/>
      <c r="Y237" s="75"/>
      <c r="Z237" s="75"/>
      <c r="AA237" s="75"/>
      <c r="AB237" s="75"/>
    </row>
    <row r="238" spans="1:28" s="2" customFormat="1" ht="13.5" customHeight="1" x14ac:dyDescent="0.2">
      <c r="A238" s="17"/>
      <c r="B238" s="231" t="s">
        <v>49</v>
      </c>
      <c r="C238" s="226" t="s">
        <v>39</v>
      </c>
      <c r="D238" s="156"/>
      <c r="E238" s="111"/>
      <c r="F238" s="112"/>
      <c r="G238" s="112"/>
      <c r="H238" s="112"/>
      <c r="I238" s="112"/>
      <c r="J238" s="112"/>
      <c r="K238" s="75"/>
      <c r="L238" s="75"/>
      <c r="M238" s="75"/>
      <c r="N238" s="75"/>
      <c r="O238" s="75"/>
      <c r="P238" s="75"/>
      <c r="Q238" s="70"/>
      <c r="R238" s="71"/>
      <c r="S238" s="71"/>
      <c r="T238" s="71"/>
      <c r="U238" s="71"/>
      <c r="V238" s="71"/>
      <c r="W238" s="75"/>
      <c r="X238" s="75"/>
      <c r="Y238" s="75"/>
      <c r="Z238" s="75"/>
      <c r="AA238" s="75"/>
      <c r="AB238" s="75"/>
    </row>
    <row r="239" spans="1:28" s="2" customFormat="1" ht="13.5" customHeight="1" thickBot="1" x14ac:dyDescent="0.25">
      <c r="A239" s="22"/>
      <c r="B239" s="138"/>
      <c r="C239" s="212"/>
      <c r="D239" s="153"/>
      <c r="E239" s="107"/>
      <c r="F239" s="108"/>
      <c r="G239" s="108"/>
      <c r="H239" s="108"/>
      <c r="I239" s="108"/>
      <c r="J239" s="108"/>
      <c r="K239" s="72"/>
      <c r="L239" s="72"/>
      <c r="M239" s="72"/>
      <c r="N239" s="72"/>
      <c r="O239" s="72"/>
      <c r="P239" s="72"/>
      <c r="Q239" s="73"/>
      <c r="R239" s="74"/>
      <c r="S239" s="74"/>
      <c r="T239" s="74"/>
      <c r="U239" s="74"/>
      <c r="V239" s="74"/>
      <c r="W239" s="72"/>
      <c r="X239" s="72"/>
      <c r="Y239" s="72"/>
      <c r="Z239" s="72"/>
      <c r="AA239" s="72"/>
      <c r="AB239" s="72"/>
    </row>
    <row r="240" spans="1:28" s="2" customFormat="1" ht="13.5" customHeight="1" x14ac:dyDescent="0.2">
      <c r="A240" s="20">
        <v>61</v>
      </c>
      <c r="B240" s="89"/>
      <c r="C240" s="9"/>
      <c r="D240" s="105">
        <f t="shared" ref="D240:D246" si="383">+Q240*96%</f>
        <v>46.78</v>
      </c>
      <c r="E240" s="105">
        <f t="shared" ref="E240:J246" si="384">Q240</f>
        <v>48.73</v>
      </c>
      <c r="F240" s="105">
        <f t="shared" si="384"/>
        <v>50.68</v>
      </c>
      <c r="G240" s="105">
        <f t="shared" si="384"/>
        <v>52.7</v>
      </c>
      <c r="H240" s="105">
        <f t="shared" si="384"/>
        <v>54.81</v>
      </c>
      <c r="I240" s="105">
        <f t="shared" si="384"/>
        <v>57.01</v>
      </c>
      <c r="J240" s="105">
        <f t="shared" si="384"/>
        <v>59.29</v>
      </c>
      <c r="K240" s="69"/>
      <c r="L240" s="69">
        <f>(F240/E240)-1</f>
        <v>4.0016000000000003E-2</v>
      </c>
      <c r="M240" s="69">
        <f t="shared" ref="M240:P240" si="385">(G240/F240)-1</f>
        <v>3.9857999999999998E-2</v>
      </c>
      <c r="N240" s="69">
        <f t="shared" si="385"/>
        <v>4.0037999999999997E-2</v>
      </c>
      <c r="O240" s="69">
        <f t="shared" si="385"/>
        <v>4.0139000000000001E-2</v>
      </c>
      <c r="P240" s="69">
        <f t="shared" si="385"/>
        <v>3.9993000000000001E-2</v>
      </c>
      <c r="Q240" s="119">
        <f>ROUND(VLOOKUP($A240,'2021 REG'!$A$9:$V$477,17,FALSE)*(1+$I$2),5)</f>
        <v>48.728659999999998</v>
      </c>
      <c r="R240" s="119">
        <f>ROUND(VLOOKUP($A240,'2021 REG'!$A$9:$V$477,18,FALSE)*(1+$I$2),5)</f>
        <v>50.677819999999997</v>
      </c>
      <c r="S240" s="119">
        <f>ROUND(VLOOKUP($A240,'2021 REG'!$A$9:$V$477,19,FALSE)*(1+$I$2),5)</f>
        <v>52.704929999999997</v>
      </c>
      <c r="T240" s="119">
        <f>ROUND(VLOOKUP($A240,'2021 REG'!$A$9:$V$477,20,FALSE)*(1+$I$2),5)</f>
        <v>54.813130000000001</v>
      </c>
      <c r="U240" s="119">
        <f>ROUND(VLOOKUP($A240,'2021 REG'!$A$9:$V$477,21,FALSE)*(1+$I$2),5)</f>
        <v>57.005659999999999</v>
      </c>
      <c r="V240" s="119">
        <f>ROUND(VLOOKUP($A240,'2021 REG'!$A$9:$V$477,22,FALSE)*(1+$I$2),5)</f>
        <v>59.285870000000003</v>
      </c>
      <c r="W240" s="69"/>
      <c r="X240" s="69">
        <f>(R240/Q240)-1</f>
        <v>0.04</v>
      </c>
      <c r="Y240" s="69">
        <f t="shared" ref="Y240:AB240" si="386">(S240/R240)-1</f>
        <v>0.04</v>
      </c>
      <c r="Z240" s="69">
        <f t="shared" si="386"/>
        <v>0.04</v>
      </c>
      <c r="AA240" s="69">
        <f t="shared" si="386"/>
        <v>0.04</v>
      </c>
      <c r="AB240" s="69">
        <f t="shared" si="386"/>
        <v>0.04</v>
      </c>
    </row>
    <row r="241" spans="1:28" s="2" customFormat="1" ht="13.5" customHeight="1" thickBot="1" x14ac:dyDescent="0.25">
      <c r="A241" s="17" t="s">
        <v>85</v>
      </c>
      <c r="B241" s="94"/>
      <c r="C241" s="3"/>
      <c r="D241" s="106">
        <f t="shared" si="383"/>
        <v>97301</v>
      </c>
      <c r="E241" s="106">
        <f t="shared" si="384"/>
        <v>101356</v>
      </c>
      <c r="F241" s="106">
        <f t="shared" si="384"/>
        <v>105410</v>
      </c>
      <c r="G241" s="106">
        <f t="shared" si="384"/>
        <v>109626</v>
      </c>
      <c r="H241" s="106">
        <f t="shared" si="384"/>
        <v>114011</v>
      </c>
      <c r="I241" s="106">
        <f t="shared" si="384"/>
        <v>118572</v>
      </c>
      <c r="J241" s="106">
        <f t="shared" si="384"/>
        <v>123315</v>
      </c>
      <c r="K241" s="191">
        <f t="shared" ref="K241:P241" si="387">(E240/E235)-1</f>
        <v>2.5031999999999999E-2</v>
      </c>
      <c r="L241" s="191">
        <f t="shared" si="387"/>
        <v>2.5080999999999999E-2</v>
      </c>
      <c r="M241" s="191">
        <f t="shared" si="387"/>
        <v>2.4892999999999998E-2</v>
      </c>
      <c r="N241" s="191">
        <f t="shared" si="387"/>
        <v>2.4868999999999999E-2</v>
      </c>
      <c r="O241" s="191">
        <f t="shared" si="387"/>
        <v>2.4990999999999999E-2</v>
      </c>
      <c r="P241" s="191">
        <f t="shared" si="387"/>
        <v>2.5069000000000001E-2</v>
      </c>
      <c r="Q241" s="70">
        <f t="shared" ref="Q241:U241" si="388">ROUND((Q240*2080),5)</f>
        <v>101355.6128</v>
      </c>
      <c r="R241" s="71">
        <f t="shared" si="388"/>
        <v>105409.8656</v>
      </c>
      <c r="S241" s="71">
        <f t="shared" si="388"/>
        <v>109626.25440000001</v>
      </c>
      <c r="T241" s="71">
        <f t="shared" si="388"/>
        <v>114011.3104</v>
      </c>
      <c r="U241" s="71">
        <f t="shared" si="388"/>
        <v>118571.77280000001</v>
      </c>
      <c r="V241" s="71">
        <f>ROUND((V240*2080),5)</f>
        <v>123314.6096</v>
      </c>
      <c r="W241" s="69">
        <f t="shared" ref="W241:AB241" si="389">(Q240/Q235)-1</f>
        <v>2.5000999999999999E-2</v>
      </c>
      <c r="X241" s="69">
        <f t="shared" si="389"/>
        <v>2.5000999999999999E-2</v>
      </c>
      <c r="Y241" s="69">
        <f t="shared" si="389"/>
        <v>2.5000000000000001E-2</v>
      </c>
      <c r="Z241" s="69">
        <f t="shared" si="389"/>
        <v>2.5000000000000001E-2</v>
      </c>
      <c r="AA241" s="69">
        <f t="shared" si="389"/>
        <v>2.5000999999999999E-2</v>
      </c>
      <c r="AB241" s="69">
        <f t="shared" si="389"/>
        <v>2.5000000000000001E-2</v>
      </c>
    </row>
    <row r="242" spans="1:28" s="2" customFormat="1" ht="13.5" customHeight="1" x14ac:dyDescent="0.2">
      <c r="A242" s="20">
        <v>62</v>
      </c>
      <c r="B242" s="89" t="s">
        <v>181</v>
      </c>
      <c r="C242" s="9" t="s">
        <v>39</v>
      </c>
      <c r="D242" s="105">
        <f t="shared" si="383"/>
        <v>47.95</v>
      </c>
      <c r="E242" s="105">
        <f t="shared" si="384"/>
        <v>49.95</v>
      </c>
      <c r="F242" s="105">
        <f t="shared" si="384"/>
        <v>51.94</v>
      </c>
      <c r="G242" s="105">
        <f t="shared" si="384"/>
        <v>54.02</v>
      </c>
      <c r="H242" s="105">
        <f t="shared" si="384"/>
        <v>56.18</v>
      </c>
      <c r="I242" s="105">
        <f t="shared" si="384"/>
        <v>58.43</v>
      </c>
      <c r="J242" s="105">
        <f t="shared" si="384"/>
        <v>60.77</v>
      </c>
      <c r="K242" s="69"/>
      <c r="L242" s="69">
        <f>(F242/E242)-1</f>
        <v>3.984E-2</v>
      </c>
      <c r="M242" s="69">
        <f t="shared" ref="M242:P242" si="390">(G242/F242)-1</f>
        <v>4.0045999999999998E-2</v>
      </c>
      <c r="N242" s="69">
        <f t="shared" si="390"/>
        <v>3.9985E-2</v>
      </c>
      <c r="O242" s="69">
        <f t="shared" si="390"/>
        <v>4.0050000000000002E-2</v>
      </c>
      <c r="P242" s="69">
        <f t="shared" si="390"/>
        <v>4.0048E-2</v>
      </c>
      <c r="Q242" s="119">
        <f>ROUND(VLOOKUP($A242,'2021 REG'!$A$9:$V$477,17,FALSE)*(1+$I$2),5)</f>
        <v>49.946890000000003</v>
      </c>
      <c r="R242" s="119">
        <f>ROUND(VLOOKUP($A242,'2021 REG'!$A$9:$V$477,18,FALSE)*(1+$I$2),5)</f>
        <v>51.944749999999999</v>
      </c>
      <c r="S242" s="119">
        <f>ROUND(VLOOKUP($A242,'2021 REG'!$A$9:$V$477,19,FALSE)*(1+$I$2),5)</f>
        <v>54.022570000000002</v>
      </c>
      <c r="T242" s="119">
        <f>ROUND(VLOOKUP($A242,'2021 REG'!$A$9:$V$477,20,FALSE)*(1+$I$2),5)</f>
        <v>56.183459999999997</v>
      </c>
      <c r="U242" s="119">
        <f>ROUND(VLOOKUP($A242,'2021 REG'!$A$9:$V$477,21,FALSE)*(1+$I$2),5)</f>
        <v>58.430790000000002</v>
      </c>
      <c r="V242" s="119">
        <f>ROUND(VLOOKUP($A242,'2021 REG'!$A$9:$V$477,22,FALSE)*(1+$I$2),5)</f>
        <v>60.768030000000003</v>
      </c>
      <c r="W242" s="69"/>
      <c r="X242" s="69">
        <f>(R242/Q242)-1</f>
        <v>0.04</v>
      </c>
      <c r="Y242" s="69">
        <f t="shared" ref="Y242:AB242" si="391">(S242/R242)-1</f>
        <v>4.0001000000000002E-2</v>
      </c>
      <c r="Z242" s="69">
        <f t="shared" si="391"/>
        <v>0.04</v>
      </c>
      <c r="AA242" s="69">
        <f t="shared" si="391"/>
        <v>0.04</v>
      </c>
      <c r="AB242" s="69">
        <f t="shared" si="391"/>
        <v>0.04</v>
      </c>
    </row>
    <row r="243" spans="1:28" s="2" customFormat="1" ht="13.5" customHeight="1" x14ac:dyDescent="0.2">
      <c r="A243" s="17" t="s">
        <v>85</v>
      </c>
      <c r="B243" s="282" t="s">
        <v>184</v>
      </c>
      <c r="C243" s="3" t="s">
        <v>39</v>
      </c>
      <c r="D243" s="106">
        <f t="shared" si="383"/>
        <v>99734</v>
      </c>
      <c r="E243" s="106">
        <f t="shared" si="384"/>
        <v>103890</v>
      </c>
      <c r="F243" s="106">
        <f t="shared" si="384"/>
        <v>108045</v>
      </c>
      <c r="G243" s="106">
        <f t="shared" si="384"/>
        <v>112367</v>
      </c>
      <c r="H243" s="106">
        <f t="shared" si="384"/>
        <v>116862</v>
      </c>
      <c r="I243" s="106">
        <f t="shared" si="384"/>
        <v>121536</v>
      </c>
      <c r="J243" s="106">
        <f t="shared" si="384"/>
        <v>126398</v>
      </c>
      <c r="K243" s="69">
        <f t="shared" ref="K243:P243" si="392">(E242/E240)-1</f>
        <v>2.5035999999999999E-2</v>
      </c>
      <c r="L243" s="69">
        <f t="shared" si="392"/>
        <v>2.4861999999999999E-2</v>
      </c>
      <c r="M243" s="69">
        <f t="shared" si="392"/>
        <v>2.5047E-2</v>
      </c>
      <c r="N243" s="69">
        <f t="shared" si="392"/>
        <v>2.4995E-2</v>
      </c>
      <c r="O243" s="69">
        <f t="shared" si="392"/>
        <v>2.4908E-2</v>
      </c>
      <c r="P243" s="69">
        <f t="shared" si="392"/>
        <v>2.4962000000000002E-2</v>
      </c>
      <c r="Q243" s="70">
        <f t="shared" ref="Q243:U243" si="393">ROUND((Q242*2080),5)</f>
        <v>103889.5312</v>
      </c>
      <c r="R243" s="71">
        <f t="shared" si="393"/>
        <v>108045.08</v>
      </c>
      <c r="S243" s="71">
        <f t="shared" si="393"/>
        <v>112366.94560000001</v>
      </c>
      <c r="T243" s="71">
        <f t="shared" si="393"/>
        <v>116861.5968</v>
      </c>
      <c r="U243" s="71">
        <f t="shared" si="393"/>
        <v>121536.0432</v>
      </c>
      <c r="V243" s="71">
        <f>ROUND((V242*2080),5)</f>
        <v>126397.5024</v>
      </c>
      <c r="W243" s="69">
        <f t="shared" ref="W243:AB243" si="394">(Q242/Q240)-1</f>
        <v>2.5000000000000001E-2</v>
      </c>
      <c r="X243" s="69">
        <f t="shared" si="394"/>
        <v>2.5000000000000001E-2</v>
      </c>
      <c r="Y243" s="69">
        <f t="shared" si="394"/>
        <v>2.5000000000000001E-2</v>
      </c>
      <c r="Z243" s="69">
        <f t="shared" si="394"/>
        <v>2.5000000000000001E-2</v>
      </c>
      <c r="AA243" s="69">
        <f t="shared" si="394"/>
        <v>2.5000000000000001E-2</v>
      </c>
      <c r="AB243" s="69">
        <f t="shared" si="394"/>
        <v>2.5000000000000001E-2</v>
      </c>
    </row>
    <row r="244" spans="1:28" s="2" customFormat="1" ht="13.5" customHeight="1" thickBot="1" x14ac:dyDescent="0.25">
      <c r="A244" s="22"/>
      <c r="B244" s="208"/>
      <c r="C244" s="212"/>
      <c r="D244" s="153"/>
      <c r="E244" s="107"/>
      <c r="F244" s="108"/>
      <c r="G244" s="108"/>
      <c r="H244" s="108"/>
      <c r="I244" s="108"/>
      <c r="J244" s="108"/>
      <c r="K244" s="72"/>
      <c r="L244" s="72"/>
      <c r="M244" s="72"/>
      <c r="N244" s="72"/>
      <c r="O244" s="72"/>
      <c r="P244" s="72"/>
      <c r="Q244" s="73"/>
      <c r="R244" s="74"/>
      <c r="S244" s="74"/>
      <c r="T244" s="74"/>
      <c r="U244" s="74"/>
      <c r="V244" s="74"/>
      <c r="W244" s="72"/>
      <c r="X244" s="72"/>
      <c r="Y244" s="72"/>
      <c r="Z244" s="72"/>
      <c r="AA244" s="72"/>
      <c r="AB244" s="72"/>
    </row>
    <row r="245" spans="1:28" s="2" customFormat="1" ht="13.5" customHeight="1" x14ac:dyDescent="0.2">
      <c r="A245" s="20">
        <v>63</v>
      </c>
      <c r="B245" s="89" t="s">
        <v>54</v>
      </c>
      <c r="C245" s="9" t="s">
        <v>39</v>
      </c>
      <c r="D245" s="105">
        <f t="shared" si="383"/>
        <v>49.15</v>
      </c>
      <c r="E245" s="105">
        <f t="shared" si="384"/>
        <v>51.2</v>
      </c>
      <c r="F245" s="105">
        <f t="shared" si="384"/>
        <v>53.24</v>
      </c>
      <c r="G245" s="105">
        <f t="shared" si="384"/>
        <v>55.37</v>
      </c>
      <c r="H245" s="105">
        <f t="shared" si="384"/>
        <v>57.59</v>
      </c>
      <c r="I245" s="105">
        <f t="shared" si="384"/>
        <v>59.89</v>
      </c>
      <c r="J245" s="105">
        <f t="shared" si="384"/>
        <v>62.29</v>
      </c>
      <c r="K245" s="69"/>
      <c r="L245" s="69">
        <f>(F245/E245)-1</f>
        <v>3.9843999999999997E-2</v>
      </c>
      <c r="M245" s="69">
        <f t="shared" ref="M245:P245" si="395">(G245/F245)-1</f>
        <v>4.0008000000000002E-2</v>
      </c>
      <c r="N245" s="69">
        <f t="shared" si="395"/>
        <v>4.0093999999999998E-2</v>
      </c>
      <c r="O245" s="69">
        <f t="shared" si="395"/>
        <v>3.9937E-2</v>
      </c>
      <c r="P245" s="69">
        <f t="shared" si="395"/>
        <v>4.0072999999999998E-2</v>
      </c>
      <c r="Q245" s="119">
        <f>ROUND(VLOOKUP($A245,'2021 REG'!$A$9:$V$477,17,FALSE)*(1+$I$2),5)</f>
        <v>51.195540000000001</v>
      </c>
      <c r="R245" s="119">
        <f>ROUND(VLOOKUP($A245,'2021 REG'!$A$9:$V$477,18,FALSE)*(1+$I$2),5)</f>
        <v>53.243369999999999</v>
      </c>
      <c r="S245" s="119">
        <f>ROUND(VLOOKUP($A245,'2021 REG'!$A$9:$V$477,19,FALSE)*(1+$I$2),5)</f>
        <v>55.373109999999997</v>
      </c>
      <c r="T245" s="119">
        <f>ROUND(VLOOKUP($A245,'2021 REG'!$A$9:$V$477,20,FALSE)*(1+$I$2),5)</f>
        <v>57.588050000000003</v>
      </c>
      <c r="U245" s="119">
        <f>ROUND(VLOOKUP($A245,'2021 REG'!$A$9:$V$477,21,FALSE)*(1+$I$2),5)</f>
        <v>59.891579999999998</v>
      </c>
      <c r="V245" s="119">
        <f>ROUND(VLOOKUP($A245,'2021 REG'!$A$9:$V$477,22,FALSE)*(1+$I$2),5)</f>
        <v>62.287239999999997</v>
      </c>
      <c r="W245" s="69"/>
      <c r="X245" s="69">
        <f>(R245/Q245)-1</f>
        <v>0.04</v>
      </c>
      <c r="Y245" s="69">
        <f t="shared" ref="Y245:AB245" si="396">(S245/R245)-1</f>
        <v>0.04</v>
      </c>
      <c r="Z245" s="69">
        <f t="shared" si="396"/>
        <v>0.04</v>
      </c>
      <c r="AA245" s="69">
        <f t="shared" si="396"/>
        <v>0.04</v>
      </c>
      <c r="AB245" s="69">
        <f t="shared" si="396"/>
        <v>0.04</v>
      </c>
    </row>
    <row r="246" spans="1:28" s="2" customFormat="1" ht="13.5" customHeight="1" x14ac:dyDescent="0.2">
      <c r="A246" s="17" t="s">
        <v>85</v>
      </c>
      <c r="B246" s="94" t="s">
        <v>56</v>
      </c>
      <c r="C246" s="3" t="s">
        <v>39</v>
      </c>
      <c r="D246" s="106">
        <f t="shared" si="383"/>
        <v>102227</v>
      </c>
      <c r="E246" s="106">
        <f t="shared" si="384"/>
        <v>106487</v>
      </c>
      <c r="F246" s="106">
        <f t="shared" si="384"/>
        <v>110746</v>
      </c>
      <c r="G246" s="106">
        <f t="shared" si="384"/>
        <v>115176</v>
      </c>
      <c r="H246" s="106">
        <f t="shared" si="384"/>
        <v>119783</v>
      </c>
      <c r="I246" s="106">
        <f t="shared" si="384"/>
        <v>124574</v>
      </c>
      <c r="J246" s="106">
        <f t="shared" si="384"/>
        <v>129557</v>
      </c>
      <c r="K246" s="69">
        <f t="shared" ref="K246:P246" si="397">(E245/E242)-1</f>
        <v>2.5024999999999999E-2</v>
      </c>
      <c r="L246" s="69">
        <f t="shared" si="397"/>
        <v>2.5028999999999999E-2</v>
      </c>
      <c r="M246" s="69">
        <f t="shared" si="397"/>
        <v>2.4990999999999999E-2</v>
      </c>
      <c r="N246" s="69">
        <f t="shared" si="397"/>
        <v>2.5097999999999999E-2</v>
      </c>
      <c r="O246" s="69">
        <f t="shared" si="397"/>
        <v>2.4986999999999999E-2</v>
      </c>
      <c r="P246" s="69">
        <f t="shared" si="397"/>
        <v>2.5012E-2</v>
      </c>
      <c r="Q246" s="70">
        <f t="shared" ref="Q246:U246" si="398">ROUND((Q245*2080),5)</f>
        <v>106486.72319999999</v>
      </c>
      <c r="R246" s="71">
        <f t="shared" si="398"/>
        <v>110746.2096</v>
      </c>
      <c r="S246" s="71">
        <f t="shared" si="398"/>
        <v>115176.06879999999</v>
      </c>
      <c r="T246" s="71">
        <f t="shared" si="398"/>
        <v>119783.144</v>
      </c>
      <c r="U246" s="71">
        <f t="shared" si="398"/>
        <v>124574.48639999999</v>
      </c>
      <c r="V246" s="71">
        <f>ROUND((V245*2080),5)</f>
        <v>129557.4592</v>
      </c>
      <c r="W246" s="69">
        <f t="shared" ref="W246:AB246" si="399">(Q245/Q242)-1</f>
        <v>2.5000000000000001E-2</v>
      </c>
      <c r="X246" s="69">
        <f t="shared" si="399"/>
        <v>2.5000000000000001E-2</v>
      </c>
      <c r="Y246" s="69">
        <f t="shared" si="399"/>
        <v>2.5000000000000001E-2</v>
      </c>
      <c r="Z246" s="69">
        <f t="shared" si="399"/>
        <v>2.5000000000000001E-2</v>
      </c>
      <c r="AA246" s="69">
        <f t="shared" si="399"/>
        <v>2.5000000000000001E-2</v>
      </c>
      <c r="AB246" s="69">
        <f t="shared" si="399"/>
        <v>2.5000000000000001E-2</v>
      </c>
    </row>
    <row r="247" spans="1:28" s="2" customFormat="1" ht="13.5" customHeight="1" x14ac:dyDescent="0.2">
      <c r="A247" s="17"/>
      <c r="B247" s="94" t="s">
        <v>80</v>
      </c>
      <c r="C247" s="3" t="s">
        <v>39</v>
      </c>
      <c r="D247" s="154"/>
      <c r="E247" s="111"/>
      <c r="F247" s="112"/>
      <c r="G247" s="112"/>
      <c r="H247" s="112"/>
      <c r="I247" s="112"/>
      <c r="J247" s="112"/>
      <c r="K247" s="75"/>
      <c r="L247" s="75"/>
      <c r="M247" s="75"/>
      <c r="N247" s="75"/>
      <c r="O247" s="75"/>
      <c r="P247" s="75"/>
      <c r="Q247" s="70"/>
      <c r="R247" s="71"/>
      <c r="S247" s="71"/>
      <c r="T247" s="71"/>
      <c r="U247" s="71"/>
      <c r="V247" s="71"/>
      <c r="W247" s="75"/>
      <c r="X247" s="75"/>
      <c r="Y247" s="75"/>
      <c r="Z247" s="75"/>
      <c r="AA247" s="75"/>
      <c r="AB247" s="75"/>
    </row>
    <row r="248" spans="1:28" s="2" customFormat="1" ht="13.5" customHeight="1" x14ac:dyDescent="0.2">
      <c r="A248" s="17"/>
      <c r="B248" s="134" t="s">
        <v>151</v>
      </c>
      <c r="C248" s="3" t="s">
        <v>39</v>
      </c>
      <c r="D248" s="154"/>
      <c r="E248" s="111"/>
      <c r="F248" s="112"/>
      <c r="G248" s="112"/>
      <c r="H248" s="112"/>
      <c r="I248" s="112"/>
      <c r="J248" s="112"/>
      <c r="K248" s="75"/>
      <c r="L248" s="75"/>
      <c r="M248" s="75"/>
      <c r="N248" s="75"/>
      <c r="O248" s="75"/>
      <c r="P248" s="75"/>
      <c r="Q248" s="70"/>
      <c r="R248" s="71"/>
      <c r="S248" s="71"/>
      <c r="T248" s="71"/>
      <c r="U248" s="71"/>
      <c r="V248" s="71"/>
      <c r="W248" s="75"/>
      <c r="X248" s="75"/>
      <c r="Y248" s="75"/>
      <c r="Z248" s="75"/>
      <c r="AA248" s="75"/>
      <c r="AB248" s="75"/>
    </row>
    <row r="249" spans="1:28" s="2" customFormat="1" ht="13.5" customHeight="1" x14ac:dyDescent="0.2">
      <c r="A249" s="17"/>
      <c r="B249" s="94" t="s">
        <v>51</v>
      </c>
      <c r="C249" s="3" t="s">
        <v>39</v>
      </c>
      <c r="D249" s="154"/>
      <c r="E249" s="111"/>
      <c r="F249" s="112"/>
      <c r="G249" s="112"/>
      <c r="H249" s="112"/>
      <c r="I249" s="112"/>
      <c r="J249" s="112"/>
      <c r="K249" s="75"/>
      <c r="L249" s="75"/>
      <c r="M249" s="75"/>
      <c r="N249" s="75"/>
      <c r="O249" s="75"/>
      <c r="P249" s="75"/>
      <c r="Q249" s="70"/>
      <c r="R249" s="71"/>
      <c r="S249" s="71"/>
      <c r="T249" s="71"/>
      <c r="U249" s="71"/>
      <c r="V249" s="71"/>
      <c r="W249" s="75"/>
      <c r="X249" s="75"/>
      <c r="Y249" s="75"/>
      <c r="Z249" s="75"/>
      <c r="AA249" s="75"/>
      <c r="AB249" s="75"/>
    </row>
    <row r="250" spans="1:28" s="2" customFormat="1" ht="13.5" customHeight="1" x14ac:dyDescent="0.2">
      <c r="A250" s="17"/>
      <c r="B250" s="134" t="s">
        <v>176</v>
      </c>
      <c r="C250" s="3" t="s">
        <v>39</v>
      </c>
      <c r="D250" s="154"/>
      <c r="E250" s="111"/>
      <c r="F250" s="112"/>
      <c r="G250" s="112"/>
      <c r="H250" s="112"/>
      <c r="I250" s="112"/>
      <c r="J250" s="112"/>
      <c r="K250" s="75"/>
      <c r="L250" s="75"/>
      <c r="M250" s="75"/>
      <c r="N250" s="75"/>
      <c r="O250" s="75"/>
      <c r="P250" s="75"/>
      <c r="Q250" s="70"/>
      <c r="R250" s="71"/>
      <c r="S250" s="71"/>
      <c r="T250" s="71"/>
      <c r="U250" s="71"/>
      <c r="V250" s="71"/>
      <c r="W250" s="75"/>
      <c r="X250" s="75"/>
      <c r="Y250" s="75"/>
      <c r="Z250" s="75"/>
      <c r="AA250" s="75"/>
      <c r="AB250" s="75"/>
    </row>
    <row r="251" spans="1:28" s="2" customFormat="1" ht="13.5" customHeight="1" thickBot="1" x14ac:dyDescent="0.25">
      <c r="A251" s="21"/>
      <c r="B251" s="93"/>
      <c r="C251" s="10"/>
      <c r="D251" s="155"/>
      <c r="E251" s="107"/>
      <c r="F251" s="108"/>
      <c r="G251" s="108"/>
      <c r="H251" s="108"/>
      <c r="I251" s="108"/>
      <c r="J251" s="108"/>
      <c r="K251" s="72"/>
      <c r="L251" s="72"/>
      <c r="M251" s="72"/>
      <c r="N251" s="72"/>
      <c r="O251" s="72"/>
      <c r="P251" s="72"/>
      <c r="Q251" s="73"/>
      <c r="R251" s="74"/>
      <c r="S251" s="74"/>
      <c r="T251" s="74"/>
      <c r="U251" s="74"/>
      <c r="V251" s="74"/>
      <c r="W251" s="72"/>
      <c r="X251" s="72"/>
      <c r="Y251" s="72"/>
      <c r="Z251" s="72"/>
      <c r="AA251" s="72"/>
      <c r="AB251" s="72"/>
    </row>
    <row r="252" spans="1:28" s="2" customFormat="1" ht="13.5" customHeight="1" x14ac:dyDescent="0.2">
      <c r="A252" s="20">
        <v>64</v>
      </c>
      <c r="B252" s="89" t="s">
        <v>47</v>
      </c>
      <c r="C252" s="9" t="s">
        <v>39</v>
      </c>
      <c r="D252" s="105">
        <f t="shared" ref="D252:D253" si="400">+Q252*96%</f>
        <v>50.38</v>
      </c>
      <c r="E252" s="105">
        <f t="shared" ref="E252:I253" si="401">Q252</f>
        <v>52.48</v>
      </c>
      <c r="F252" s="105">
        <f t="shared" si="401"/>
        <v>54.57</v>
      </c>
      <c r="G252" s="105">
        <f t="shared" si="401"/>
        <v>56.76</v>
      </c>
      <c r="H252" s="105">
        <f t="shared" si="401"/>
        <v>59.03</v>
      </c>
      <c r="I252" s="105">
        <f t="shared" si="401"/>
        <v>61.39</v>
      </c>
      <c r="J252" s="105">
        <f>V252</f>
        <v>63.84</v>
      </c>
      <c r="K252" s="69"/>
      <c r="L252" s="69">
        <f>(F252/E252)-1</f>
        <v>3.9824999999999999E-2</v>
      </c>
      <c r="M252" s="69">
        <f t="shared" ref="M252:P252" si="402">(G252/F252)-1</f>
        <v>4.0132000000000001E-2</v>
      </c>
      <c r="N252" s="69">
        <f t="shared" si="402"/>
        <v>3.9993000000000001E-2</v>
      </c>
      <c r="O252" s="69">
        <f t="shared" si="402"/>
        <v>3.9980000000000002E-2</v>
      </c>
      <c r="P252" s="69">
        <f t="shared" si="402"/>
        <v>3.9909E-2</v>
      </c>
      <c r="Q252" s="119">
        <f>ROUND(VLOOKUP($A252,'2021 REG'!$A$9:$V$477,17,FALSE)*(1+$I$2),5)</f>
        <v>52.475430000000003</v>
      </c>
      <c r="R252" s="119">
        <f>ROUND(VLOOKUP($A252,'2021 REG'!$A$9:$V$477,18,FALSE)*(1+$I$2),5)</f>
        <v>54.574460000000002</v>
      </c>
      <c r="S252" s="119">
        <f>ROUND(VLOOKUP($A252,'2021 REG'!$A$9:$V$477,19,FALSE)*(1+$I$2),5)</f>
        <v>56.757440000000003</v>
      </c>
      <c r="T252" s="119">
        <f>ROUND(VLOOKUP($A252,'2021 REG'!$A$9:$V$477,20,FALSE)*(1+$I$2),5)</f>
        <v>59.027729999999998</v>
      </c>
      <c r="U252" s="119">
        <f>ROUND(VLOOKUP($A252,'2021 REG'!$A$9:$V$477,21,FALSE)*(1+$I$2),5)</f>
        <v>61.388860000000001</v>
      </c>
      <c r="V252" s="119">
        <f>ROUND(VLOOKUP($A252,'2021 REG'!$A$9:$V$477,22,FALSE)*(1+$I$2),5)</f>
        <v>63.84442</v>
      </c>
      <c r="W252" s="69"/>
      <c r="X252" s="69">
        <f>(R252/Q252)-1</f>
        <v>0.04</v>
      </c>
      <c r="Y252" s="69">
        <f t="shared" ref="Y252:AB252" si="403">(S252/R252)-1</f>
        <v>0.04</v>
      </c>
      <c r="Z252" s="69">
        <f t="shared" si="403"/>
        <v>0.04</v>
      </c>
      <c r="AA252" s="69">
        <f t="shared" si="403"/>
        <v>0.04</v>
      </c>
      <c r="AB252" s="69">
        <f t="shared" si="403"/>
        <v>0.04</v>
      </c>
    </row>
    <row r="253" spans="1:28" s="2" customFormat="1" ht="13.5" customHeight="1" x14ac:dyDescent="0.2">
      <c r="A253" s="17" t="s">
        <v>85</v>
      </c>
      <c r="B253" s="94"/>
      <c r="C253" s="3"/>
      <c r="D253" s="106">
        <f t="shared" si="400"/>
        <v>104783</v>
      </c>
      <c r="E253" s="106">
        <f t="shared" si="401"/>
        <v>109149</v>
      </c>
      <c r="F253" s="106">
        <f t="shared" si="401"/>
        <v>113515</v>
      </c>
      <c r="G253" s="106">
        <f t="shared" si="401"/>
        <v>118055</v>
      </c>
      <c r="H253" s="106">
        <f t="shared" si="401"/>
        <v>122778</v>
      </c>
      <c r="I253" s="106">
        <f t="shared" si="401"/>
        <v>127689</v>
      </c>
      <c r="J253" s="106">
        <f>V253</f>
        <v>132796</v>
      </c>
      <c r="K253" s="69">
        <f>(E252/E245)-1</f>
        <v>2.5000000000000001E-2</v>
      </c>
      <c r="L253" s="69">
        <f>(F252/F245)-1</f>
        <v>2.4981E-2</v>
      </c>
      <c r="M253" s="69">
        <f t="shared" ref="M253:P253" si="404">(G252/G245)-1</f>
        <v>2.5104000000000001E-2</v>
      </c>
      <c r="N253" s="69">
        <f t="shared" si="404"/>
        <v>2.5003999999999998E-2</v>
      </c>
      <c r="O253" s="69">
        <f t="shared" si="404"/>
        <v>2.5045999999999999E-2</v>
      </c>
      <c r="P253" s="69">
        <f t="shared" si="404"/>
        <v>2.4884E-2</v>
      </c>
      <c r="Q253" s="70">
        <f t="shared" ref="Q253:U253" si="405">ROUND((Q252*2080),5)</f>
        <v>109148.8944</v>
      </c>
      <c r="R253" s="71">
        <f t="shared" si="405"/>
        <v>113514.8768</v>
      </c>
      <c r="S253" s="71">
        <f t="shared" si="405"/>
        <v>118055.4752</v>
      </c>
      <c r="T253" s="71">
        <f t="shared" si="405"/>
        <v>122777.6784</v>
      </c>
      <c r="U253" s="71">
        <f t="shared" si="405"/>
        <v>127688.8288</v>
      </c>
      <c r="V253" s="71">
        <f>ROUND((V252*2080),5)</f>
        <v>132796.39360000001</v>
      </c>
      <c r="W253" s="69">
        <f>(Q252/Q245)-1</f>
        <v>2.5000000000000001E-2</v>
      </c>
      <c r="X253" s="69">
        <f>(R252/R245)-1</f>
        <v>2.5000000000000001E-2</v>
      </c>
      <c r="Y253" s="69">
        <f t="shared" ref="Y253:AB253" si="406">(S252/S245)-1</f>
        <v>2.5000000000000001E-2</v>
      </c>
      <c r="Z253" s="69">
        <f t="shared" si="406"/>
        <v>2.5000000000000001E-2</v>
      </c>
      <c r="AA253" s="69">
        <f t="shared" si="406"/>
        <v>2.5000000000000001E-2</v>
      </c>
      <c r="AB253" s="69">
        <f t="shared" si="406"/>
        <v>2.5000000000000001E-2</v>
      </c>
    </row>
    <row r="254" spans="1:28" s="2" customFormat="1" ht="13.5" customHeight="1" thickBot="1" x14ac:dyDescent="0.25">
      <c r="A254" s="21"/>
      <c r="B254" s="93"/>
      <c r="C254" s="10"/>
      <c r="D254" s="155"/>
      <c r="E254" s="107"/>
      <c r="F254" s="108"/>
      <c r="G254" s="108"/>
      <c r="H254" s="108"/>
      <c r="I254" s="108"/>
      <c r="J254" s="108"/>
      <c r="K254" s="72"/>
      <c r="L254" s="72"/>
      <c r="M254" s="72"/>
      <c r="N254" s="72"/>
      <c r="O254" s="72"/>
      <c r="P254" s="72"/>
      <c r="Q254" s="73"/>
      <c r="R254" s="74"/>
      <c r="S254" s="74"/>
      <c r="T254" s="74"/>
      <c r="U254" s="74"/>
      <c r="V254" s="74"/>
      <c r="W254" s="72"/>
      <c r="X254" s="72"/>
      <c r="Y254" s="72"/>
      <c r="Z254" s="72"/>
      <c r="AA254" s="72"/>
      <c r="AB254" s="72"/>
    </row>
    <row r="255" spans="1:28" s="2" customFormat="1" ht="13.5" customHeight="1" x14ac:dyDescent="0.2">
      <c r="A255" s="20">
        <v>65</v>
      </c>
      <c r="B255" s="89" t="s">
        <v>55</v>
      </c>
      <c r="C255" s="9" t="s">
        <v>39</v>
      </c>
      <c r="D255" s="105">
        <f t="shared" ref="D255:D256" si="407">+Q255*96%</f>
        <v>51.64</v>
      </c>
      <c r="E255" s="105">
        <f t="shared" ref="E255:I256" si="408">Q255</f>
        <v>53.79</v>
      </c>
      <c r="F255" s="105">
        <f t="shared" si="408"/>
        <v>55.94</v>
      </c>
      <c r="G255" s="105">
        <f t="shared" si="408"/>
        <v>58.18</v>
      </c>
      <c r="H255" s="105">
        <f t="shared" si="408"/>
        <v>60.5</v>
      </c>
      <c r="I255" s="105">
        <f t="shared" si="408"/>
        <v>62.92</v>
      </c>
      <c r="J255" s="105">
        <f>V255</f>
        <v>65.44</v>
      </c>
      <c r="K255" s="69"/>
      <c r="L255" s="69">
        <f>(F255/E255)-1</f>
        <v>3.9969999999999999E-2</v>
      </c>
      <c r="M255" s="69">
        <f t="shared" ref="M255:P255" si="409">(G255/F255)-1</f>
        <v>4.0043000000000002E-2</v>
      </c>
      <c r="N255" s="69">
        <f t="shared" si="409"/>
        <v>3.9876000000000002E-2</v>
      </c>
      <c r="O255" s="69">
        <f t="shared" si="409"/>
        <v>0.04</v>
      </c>
      <c r="P255" s="69">
        <f t="shared" si="409"/>
        <v>4.0051000000000003E-2</v>
      </c>
      <c r="Q255" s="119">
        <f>ROUND(VLOOKUP($A255,'2021 REG'!$A$9:$V$477,17,FALSE)*(1+$I$2),5)</f>
        <v>53.787329999999997</v>
      </c>
      <c r="R255" s="119">
        <f>ROUND(VLOOKUP($A255,'2021 REG'!$A$9:$V$477,18,FALSE)*(1+$I$2),5)</f>
        <v>55.938839999999999</v>
      </c>
      <c r="S255" s="119">
        <f>ROUND(VLOOKUP($A255,'2021 REG'!$A$9:$V$477,19,FALSE)*(1+$I$2),5)</f>
        <v>58.176380000000002</v>
      </c>
      <c r="T255" s="119">
        <f>ROUND(VLOOKUP($A255,'2021 REG'!$A$9:$V$477,20,FALSE)*(1+$I$2),5)</f>
        <v>60.503450000000001</v>
      </c>
      <c r="U255" s="119">
        <f>ROUND(VLOOKUP($A255,'2021 REG'!$A$9:$V$477,21,FALSE)*(1+$I$2),5)</f>
        <v>62.923580000000001</v>
      </c>
      <c r="V255" s="119">
        <f>ROUND(VLOOKUP($A255,'2021 REG'!$A$9:$V$477,22,FALSE)*(1+$I$2),5)</f>
        <v>65.440520000000006</v>
      </c>
      <c r="W255" s="69"/>
      <c r="X255" s="69">
        <f>(R255/Q255)-1</f>
        <v>0.04</v>
      </c>
      <c r="Y255" s="69">
        <f t="shared" ref="Y255:AB255" si="410">(S255/R255)-1</f>
        <v>0.04</v>
      </c>
      <c r="Z255" s="69">
        <f t="shared" si="410"/>
        <v>0.04</v>
      </c>
      <c r="AA255" s="69">
        <f t="shared" si="410"/>
        <v>0.04</v>
      </c>
      <c r="AB255" s="69">
        <f t="shared" si="410"/>
        <v>0.04</v>
      </c>
    </row>
    <row r="256" spans="1:28" s="2" customFormat="1" ht="13.5" customHeight="1" x14ac:dyDescent="0.2">
      <c r="A256" s="17" t="s">
        <v>85</v>
      </c>
      <c r="B256" s="94" t="s">
        <v>147</v>
      </c>
      <c r="C256" s="3" t="s">
        <v>39</v>
      </c>
      <c r="D256" s="106">
        <f t="shared" si="407"/>
        <v>107403</v>
      </c>
      <c r="E256" s="106">
        <f t="shared" si="408"/>
        <v>111878</v>
      </c>
      <c r="F256" s="106">
        <f t="shared" si="408"/>
        <v>116353</v>
      </c>
      <c r="G256" s="106">
        <f t="shared" si="408"/>
        <v>121007</v>
      </c>
      <c r="H256" s="106">
        <f t="shared" si="408"/>
        <v>125847</v>
      </c>
      <c r="I256" s="106">
        <f t="shared" si="408"/>
        <v>130881</v>
      </c>
      <c r="J256" s="106">
        <f>V256</f>
        <v>136116</v>
      </c>
      <c r="K256" s="69">
        <f>(E255/E252)-1</f>
        <v>2.4962000000000002E-2</v>
      </c>
      <c r="L256" s="69">
        <f>(F255/F252)-1</f>
        <v>2.5104999999999999E-2</v>
      </c>
      <c r="M256" s="69">
        <f t="shared" ref="M256:P256" si="411">(G255/G252)-1</f>
        <v>2.5017999999999999E-2</v>
      </c>
      <c r="N256" s="69">
        <f t="shared" si="411"/>
        <v>2.4903000000000002E-2</v>
      </c>
      <c r="O256" s="69">
        <f t="shared" si="411"/>
        <v>2.4923000000000001E-2</v>
      </c>
      <c r="P256" s="69">
        <f t="shared" si="411"/>
        <v>2.5062999999999998E-2</v>
      </c>
      <c r="Q256" s="70">
        <f t="shared" ref="Q256:U256" si="412">ROUND((Q255*2080),5)</f>
        <v>111877.6464</v>
      </c>
      <c r="R256" s="71">
        <f t="shared" si="412"/>
        <v>116352.78720000001</v>
      </c>
      <c r="S256" s="71">
        <f t="shared" si="412"/>
        <v>121006.8704</v>
      </c>
      <c r="T256" s="71">
        <f t="shared" si="412"/>
        <v>125847.17600000001</v>
      </c>
      <c r="U256" s="71">
        <f t="shared" si="412"/>
        <v>130881.04640000001</v>
      </c>
      <c r="V256" s="71">
        <f>ROUND((V255*2080),5)</f>
        <v>136116.28159999999</v>
      </c>
      <c r="W256" s="69">
        <f>(Q255/Q252)-1</f>
        <v>2.5000000000000001E-2</v>
      </c>
      <c r="X256" s="69">
        <f>(R255/R252)-1</f>
        <v>2.5000000000000001E-2</v>
      </c>
      <c r="Y256" s="69">
        <f t="shared" ref="Y256:AB256" si="413">(S255/S252)-1</f>
        <v>2.5000000000000001E-2</v>
      </c>
      <c r="Z256" s="69">
        <f t="shared" si="413"/>
        <v>2.5000000000000001E-2</v>
      </c>
      <c r="AA256" s="69">
        <f t="shared" si="413"/>
        <v>2.5000000000000001E-2</v>
      </c>
      <c r="AB256" s="69">
        <f t="shared" si="413"/>
        <v>2.5000000000000001E-2</v>
      </c>
    </row>
    <row r="257" spans="1:28" s="2" customFormat="1" ht="13.5" customHeight="1" x14ac:dyDescent="0.2">
      <c r="A257" s="17"/>
      <c r="B257" s="94" t="s">
        <v>64</v>
      </c>
      <c r="C257" s="3" t="s">
        <v>39</v>
      </c>
      <c r="D257" s="154"/>
      <c r="E257" s="113"/>
      <c r="F257" s="106"/>
      <c r="G257" s="106"/>
      <c r="H257" s="106"/>
      <c r="I257" s="106"/>
      <c r="J257" s="106"/>
      <c r="K257" s="69"/>
      <c r="L257" s="69"/>
      <c r="M257" s="69"/>
      <c r="N257" s="69"/>
      <c r="O257" s="69"/>
      <c r="P257" s="69"/>
      <c r="Q257" s="70"/>
      <c r="R257" s="71"/>
      <c r="S257" s="71"/>
      <c r="T257" s="71"/>
      <c r="U257" s="71"/>
      <c r="V257" s="71"/>
      <c r="W257" s="69"/>
      <c r="X257" s="69"/>
      <c r="Y257" s="69"/>
      <c r="Z257" s="69"/>
      <c r="AA257" s="69"/>
      <c r="AB257" s="69"/>
    </row>
    <row r="258" spans="1:28" s="2" customFormat="1" ht="13.5" customHeight="1" x14ac:dyDescent="0.2">
      <c r="A258" s="17"/>
      <c r="B258" s="94" t="s">
        <v>81</v>
      </c>
      <c r="C258" s="3" t="s">
        <v>39</v>
      </c>
      <c r="D258" s="154"/>
      <c r="E258" s="111"/>
      <c r="F258" s="112"/>
      <c r="G258" s="112"/>
      <c r="H258" s="112"/>
      <c r="I258" s="112"/>
      <c r="J258" s="112"/>
      <c r="K258" s="75"/>
      <c r="L258" s="75"/>
      <c r="M258" s="75"/>
      <c r="N258" s="75"/>
      <c r="O258" s="75"/>
      <c r="P258" s="75"/>
      <c r="Q258" s="70"/>
      <c r="R258" s="71"/>
      <c r="S258" s="71"/>
      <c r="T258" s="71"/>
      <c r="U258" s="71"/>
      <c r="V258" s="71"/>
      <c r="W258" s="75"/>
      <c r="X258" s="75"/>
      <c r="Y258" s="75"/>
      <c r="Z258" s="75"/>
      <c r="AA258" s="75"/>
      <c r="AB258" s="75"/>
    </row>
    <row r="259" spans="1:28" s="2" customFormat="1" ht="13.5" customHeight="1" thickBot="1" x14ac:dyDescent="0.25">
      <c r="A259" s="21"/>
      <c r="B259" s="93"/>
      <c r="C259" s="10"/>
      <c r="D259" s="155"/>
      <c r="E259" s="107"/>
      <c r="F259" s="108"/>
      <c r="G259" s="108"/>
      <c r="H259" s="108"/>
      <c r="I259" s="108"/>
      <c r="J259" s="108"/>
      <c r="K259" s="72"/>
      <c r="L259" s="72"/>
      <c r="M259" s="72"/>
      <c r="N259" s="72"/>
      <c r="O259" s="72"/>
      <c r="P259" s="72"/>
      <c r="Q259" s="73"/>
      <c r="R259" s="74"/>
      <c r="S259" s="74"/>
      <c r="T259" s="74"/>
      <c r="U259" s="74"/>
      <c r="V259" s="74"/>
      <c r="W259" s="72"/>
      <c r="X259" s="72"/>
      <c r="Y259" s="72"/>
      <c r="Z259" s="72"/>
      <c r="AA259" s="72"/>
      <c r="AB259" s="72"/>
    </row>
    <row r="260" spans="1:28" s="2" customFormat="1" ht="13.5" customHeight="1" x14ac:dyDescent="0.2">
      <c r="A260" s="20">
        <v>66</v>
      </c>
      <c r="B260" s="169"/>
      <c r="C260" s="9"/>
      <c r="D260" s="105">
        <f t="shared" ref="D260:D266" si="414">+Q260*96%</f>
        <v>52.93</v>
      </c>
      <c r="E260" s="105">
        <f t="shared" ref="E260:J266" si="415">Q260</f>
        <v>55.13</v>
      </c>
      <c r="F260" s="105">
        <f t="shared" si="415"/>
        <v>57.34</v>
      </c>
      <c r="G260" s="105">
        <f t="shared" si="415"/>
        <v>59.63</v>
      </c>
      <c r="H260" s="105">
        <f t="shared" si="415"/>
        <v>62.02</v>
      </c>
      <c r="I260" s="105">
        <f t="shared" si="415"/>
        <v>64.5</v>
      </c>
      <c r="J260" s="105">
        <f t="shared" si="415"/>
        <v>67.08</v>
      </c>
      <c r="K260" s="69"/>
      <c r="L260" s="69">
        <f>(F260/E260)-1</f>
        <v>4.0086999999999998E-2</v>
      </c>
      <c r="M260" s="69">
        <f t="shared" ref="M260:P260" si="416">(G260/F260)-1</f>
        <v>3.9937E-2</v>
      </c>
      <c r="N260" s="69">
        <f t="shared" si="416"/>
        <v>4.0079999999999998E-2</v>
      </c>
      <c r="O260" s="69">
        <f t="shared" si="416"/>
        <v>3.9987000000000002E-2</v>
      </c>
      <c r="P260" s="69">
        <f t="shared" si="416"/>
        <v>0.04</v>
      </c>
      <c r="Q260" s="119">
        <f>ROUND(VLOOKUP($A260,'2021 REG'!$A$9:$V$477,17,FALSE)*(1+$I$2),5)</f>
        <v>55.132019999999997</v>
      </c>
      <c r="R260" s="119">
        <f>ROUND(VLOOKUP($A260,'2021 REG'!$A$9:$V$477,18,FALSE)*(1+$I$2),5)</f>
        <v>57.337310000000002</v>
      </c>
      <c r="S260" s="119">
        <f>ROUND(VLOOKUP($A260,'2021 REG'!$A$9:$V$477,19,FALSE)*(1+$I$2),5)</f>
        <v>59.630809999999997</v>
      </c>
      <c r="T260" s="119">
        <f>ROUND(VLOOKUP($A260,'2021 REG'!$A$9:$V$477,20,FALSE)*(1+$I$2),5)</f>
        <v>62.016039999999997</v>
      </c>
      <c r="U260" s="119">
        <f>ROUND(VLOOKUP($A260,'2021 REG'!$A$9:$V$477,21,FALSE)*(1+$I$2),5)</f>
        <v>64.496679999999998</v>
      </c>
      <c r="V260" s="119">
        <f>ROUND(VLOOKUP($A260,'2021 REG'!$A$9:$V$477,22,FALSE)*(1+$I$2),5)</f>
        <v>67.076549999999997</v>
      </c>
      <c r="W260" s="69"/>
      <c r="X260" s="69">
        <f>(R260/Q260)-1</f>
        <v>0.04</v>
      </c>
      <c r="Y260" s="69">
        <f t="shared" ref="Y260:AB260" si="417">(S260/R260)-1</f>
        <v>0.04</v>
      </c>
      <c r="Z260" s="69">
        <f t="shared" si="417"/>
        <v>0.04</v>
      </c>
      <c r="AA260" s="69">
        <f t="shared" si="417"/>
        <v>0.04</v>
      </c>
      <c r="AB260" s="69">
        <f t="shared" si="417"/>
        <v>0.04</v>
      </c>
    </row>
    <row r="261" spans="1:28" s="2" customFormat="1" ht="13.5" customHeight="1" thickBot="1" x14ac:dyDescent="0.25">
      <c r="A261" s="17" t="s">
        <v>85</v>
      </c>
      <c r="B261" s="94"/>
      <c r="C261" s="3"/>
      <c r="D261" s="106">
        <f t="shared" si="414"/>
        <v>110088</v>
      </c>
      <c r="E261" s="106">
        <f t="shared" si="415"/>
        <v>114675</v>
      </c>
      <c r="F261" s="106">
        <f t="shared" si="415"/>
        <v>119262</v>
      </c>
      <c r="G261" s="106">
        <f t="shared" si="415"/>
        <v>124032</v>
      </c>
      <c r="H261" s="106">
        <f t="shared" si="415"/>
        <v>128993</v>
      </c>
      <c r="I261" s="106">
        <f t="shared" si="415"/>
        <v>134153</v>
      </c>
      <c r="J261" s="106">
        <f t="shared" si="415"/>
        <v>139519</v>
      </c>
      <c r="K261" s="191">
        <f>(E260/E255)-1</f>
        <v>2.4912E-2</v>
      </c>
      <c r="L261" s="191">
        <f>(F260/F255)-1</f>
        <v>2.5027000000000001E-2</v>
      </c>
      <c r="M261" s="191">
        <f t="shared" ref="M261:P261" si="418">(G260/G255)-1</f>
        <v>2.4923000000000001E-2</v>
      </c>
      <c r="N261" s="191">
        <f t="shared" si="418"/>
        <v>2.5124E-2</v>
      </c>
      <c r="O261" s="191">
        <f t="shared" si="418"/>
        <v>2.5111000000000001E-2</v>
      </c>
      <c r="P261" s="191">
        <f t="shared" si="418"/>
        <v>2.5061E-2</v>
      </c>
      <c r="Q261" s="70">
        <f t="shared" ref="Q261:U261" si="419">ROUND((Q260*2080),5)</f>
        <v>114674.60159999999</v>
      </c>
      <c r="R261" s="71">
        <f t="shared" si="419"/>
        <v>119261.6048</v>
      </c>
      <c r="S261" s="71">
        <f t="shared" si="419"/>
        <v>124032.0848</v>
      </c>
      <c r="T261" s="71">
        <f t="shared" si="419"/>
        <v>128993.36320000001</v>
      </c>
      <c r="U261" s="71">
        <f t="shared" si="419"/>
        <v>134153.0944</v>
      </c>
      <c r="V261" s="71">
        <f>ROUND((V260*2080),5)</f>
        <v>139519.22399999999</v>
      </c>
      <c r="W261" s="69">
        <f>(Q260/Q255)-1</f>
        <v>2.5000000000000001E-2</v>
      </c>
      <c r="X261" s="69">
        <f>(R260/R255)-1</f>
        <v>2.5000000000000001E-2</v>
      </c>
      <c r="Y261" s="69">
        <f t="shared" ref="Y261:AB261" si="420">(S260/S255)-1</f>
        <v>2.5000000000000001E-2</v>
      </c>
      <c r="Z261" s="69">
        <f t="shared" si="420"/>
        <v>2.5000000000000001E-2</v>
      </c>
      <c r="AA261" s="69">
        <f t="shared" si="420"/>
        <v>2.5000000000000001E-2</v>
      </c>
      <c r="AB261" s="69">
        <f t="shared" si="420"/>
        <v>2.5000000000000001E-2</v>
      </c>
    </row>
    <row r="262" spans="1:28" s="2" customFormat="1" ht="13.5" customHeight="1" x14ac:dyDescent="0.2">
      <c r="A262" s="20">
        <v>67</v>
      </c>
      <c r="B262" s="89" t="s">
        <v>82</v>
      </c>
      <c r="C262" s="9" t="s">
        <v>39</v>
      </c>
      <c r="D262" s="105">
        <f t="shared" si="414"/>
        <v>54.25</v>
      </c>
      <c r="E262" s="105">
        <f t="shared" si="415"/>
        <v>56.51</v>
      </c>
      <c r="F262" s="105">
        <f t="shared" si="415"/>
        <v>58.77</v>
      </c>
      <c r="G262" s="105">
        <f t="shared" si="415"/>
        <v>61.12</v>
      </c>
      <c r="H262" s="105">
        <f t="shared" si="415"/>
        <v>63.57</v>
      </c>
      <c r="I262" s="105">
        <f t="shared" si="415"/>
        <v>66.11</v>
      </c>
      <c r="J262" s="105">
        <f t="shared" si="415"/>
        <v>68.75</v>
      </c>
      <c r="K262" s="69"/>
      <c r="L262" s="69">
        <f>(F262/E262)-1</f>
        <v>3.9993000000000001E-2</v>
      </c>
      <c r="M262" s="69">
        <f t="shared" ref="M262:P262" si="421">(G262/F262)-1</f>
        <v>3.9986000000000001E-2</v>
      </c>
      <c r="N262" s="69">
        <f t="shared" si="421"/>
        <v>4.0085000000000003E-2</v>
      </c>
      <c r="O262" s="69">
        <f t="shared" si="421"/>
        <v>3.9955999999999998E-2</v>
      </c>
      <c r="P262" s="69">
        <f t="shared" si="421"/>
        <v>3.9933000000000003E-2</v>
      </c>
      <c r="Q262" s="119">
        <f>ROUND(VLOOKUP($A262,'2021 REG'!$A$9:$V$477,17,FALSE)*(1+$I$2),5)</f>
        <v>56.510309999999997</v>
      </c>
      <c r="R262" s="119">
        <f>ROUND(VLOOKUP($A262,'2021 REG'!$A$9:$V$477,18,FALSE)*(1+$I$2),5)</f>
        <v>58.770740000000004</v>
      </c>
      <c r="S262" s="119">
        <f>ROUND(VLOOKUP($A262,'2021 REG'!$A$9:$V$477,19,FALSE)*(1+$I$2),5)</f>
        <v>61.121560000000002</v>
      </c>
      <c r="T262" s="119">
        <f>ROUND(VLOOKUP($A262,'2021 REG'!$A$9:$V$477,20,FALSE)*(1+$I$2),5)</f>
        <v>63.56644</v>
      </c>
      <c r="U262" s="119">
        <f>ROUND(VLOOKUP($A262,'2021 REG'!$A$9:$V$477,21,FALSE)*(1+$I$2),5)</f>
        <v>66.109099999999998</v>
      </c>
      <c r="V262" s="119">
        <f>ROUND(VLOOKUP($A262,'2021 REG'!$A$9:$V$477,22,FALSE)*(1+$I$2),5)</f>
        <v>68.753460000000004</v>
      </c>
      <c r="W262" s="69"/>
      <c r="X262" s="69">
        <f>(R262/Q262)-1</f>
        <v>0.04</v>
      </c>
      <c r="Y262" s="69">
        <f t="shared" ref="Y262:AB262" si="422">(S262/R262)-1</f>
        <v>0.04</v>
      </c>
      <c r="Z262" s="69">
        <f t="shared" si="422"/>
        <v>0.04</v>
      </c>
      <c r="AA262" s="69">
        <f t="shared" si="422"/>
        <v>0.04</v>
      </c>
      <c r="AB262" s="69">
        <f t="shared" si="422"/>
        <v>0.04</v>
      </c>
    </row>
    <row r="263" spans="1:28" s="2" customFormat="1" ht="13.5" customHeight="1" x14ac:dyDescent="0.2">
      <c r="A263" s="17" t="s">
        <v>85</v>
      </c>
      <c r="B263" s="94" t="s">
        <v>83</v>
      </c>
      <c r="C263" s="3" t="s">
        <v>39</v>
      </c>
      <c r="D263" s="106">
        <f t="shared" si="414"/>
        <v>112840</v>
      </c>
      <c r="E263" s="106">
        <f t="shared" si="415"/>
        <v>117541</v>
      </c>
      <c r="F263" s="106">
        <f t="shared" si="415"/>
        <v>122243</v>
      </c>
      <c r="G263" s="106">
        <f t="shared" si="415"/>
        <v>127133</v>
      </c>
      <c r="H263" s="106">
        <f t="shared" si="415"/>
        <v>132218</v>
      </c>
      <c r="I263" s="106">
        <f t="shared" si="415"/>
        <v>137507</v>
      </c>
      <c r="J263" s="106">
        <f t="shared" si="415"/>
        <v>143007</v>
      </c>
      <c r="K263" s="69">
        <f t="shared" ref="K263:P263" si="423">(E262/E260)-1</f>
        <v>2.5031999999999999E-2</v>
      </c>
      <c r="L263" s="69">
        <f t="shared" si="423"/>
        <v>2.4938999999999999E-2</v>
      </c>
      <c r="M263" s="69">
        <f t="shared" si="423"/>
        <v>2.4986999999999999E-2</v>
      </c>
      <c r="N263" s="69">
        <f t="shared" si="423"/>
        <v>2.4992E-2</v>
      </c>
      <c r="O263" s="69">
        <f t="shared" si="423"/>
        <v>2.4961000000000001E-2</v>
      </c>
      <c r="P263" s="69">
        <f t="shared" si="423"/>
        <v>2.4896000000000001E-2</v>
      </c>
      <c r="Q263" s="70">
        <f t="shared" ref="Q263:U263" si="424">ROUND((Q262*2080),5)</f>
        <v>117541.4448</v>
      </c>
      <c r="R263" s="71">
        <f t="shared" si="424"/>
        <v>122243.13920000001</v>
      </c>
      <c r="S263" s="71">
        <f t="shared" si="424"/>
        <v>127132.84480000001</v>
      </c>
      <c r="T263" s="71">
        <f t="shared" si="424"/>
        <v>132218.19519999999</v>
      </c>
      <c r="U263" s="71">
        <f t="shared" si="424"/>
        <v>137506.92800000001</v>
      </c>
      <c r="V263" s="71">
        <f>ROUND((V262*2080),5)</f>
        <v>143007.19680000001</v>
      </c>
      <c r="W263" s="69">
        <f t="shared" ref="W263:AB263" si="425">(Q262/Q260)-1</f>
        <v>2.5000000000000001E-2</v>
      </c>
      <c r="X263" s="69">
        <f t="shared" si="425"/>
        <v>2.5000000000000001E-2</v>
      </c>
      <c r="Y263" s="69">
        <f t="shared" si="425"/>
        <v>2.5000000000000001E-2</v>
      </c>
      <c r="Z263" s="69">
        <f t="shared" si="425"/>
        <v>2.5000000000000001E-2</v>
      </c>
      <c r="AA263" s="69">
        <f t="shared" si="425"/>
        <v>2.5000000000000001E-2</v>
      </c>
      <c r="AB263" s="69">
        <f t="shared" si="425"/>
        <v>2.5000000000000001E-2</v>
      </c>
    </row>
    <row r="264" spans="1:28" s="2" customFormat="1" ht="13.5" customHeight="1" thickBot="1" x14ac:dyDescent="0.25">
      <c r="A264" s="21"/>
      <c r="B264" s="93"/>
      <c r="C264" s="10"/>
      <c r="D264" s="155"/>
      <c r="E264" s="107"/>
      <c r="F264" s="108"/>
      <c r="G264" s="108"/>
      <c r="H264" s="108"/>
      <c r="I264" s="108"/>
      <c r="J264" s="108"/>
      <c r="K264" s="72"/>
      <c r="L264" s="72"/>
      <c r="M264" s="72"/>
      <c r="N264" s="72"/>
      <c r="O264" s="72"/>
      <c r="P264" s="72"/>
      <c r="Q264" s="73"/>
      <c r="R264" s="74"/>
      <c r="S264" s="74"/>
      <c r="T264" s="74"/>
      <c r="U264" s="74"/>
      <c r="V264" s="74"/>
      <c r="W264" s="72"/>
      <c r="X264" s="72"/>
      <c r="Y264" s="72"/>
      <c r="Z264" s="72"/>
      <c r="AA264" s="72"/>
      <c r="AB264" s="72"/>
    </row>
    <row r="265" spans="1:28" s="2" customFormat="1" ht="13.5" customHeight="1" x14ac:dyDescent="0.2">
      <c r="A265" s="20">
        <v>68</v>
      </c>
      <c r="B265" s="89"/>
      <c r="C265" s="9"/>
      <c r="D265" s="105">
        <f t="shared" si="414"/>
        <v>55.61</v>
      </c>
      <c r="E265" s="105">
        <f t="shared" si="415"/>
        <v>57.92</v>
      </c>
      <c r="F265" s="105">
        <f t="shared" si="415"/>
        <v>60.24</v>
      </c>
      <c r="G265" s="105">
        <f t="shared" si="415"/>
        <v>62.65</v>
      </c>
      <c r="H265" s="105">
        <f t="shared" si="415"/>
        <v>65.16</v>
      </c>
      <c r="I265" s="105">
        <f t="shared" si="415"/>
        <v>67.760000000000005</v>
      </c>
      <c r="J265" s="105">
        <f t="shared" si="415"/>
        <v>70.47</v>
      </c>
      <c r="K265" s="69"/>
      <c r="L265" s="69">
        <f>(F265/E265)-1</f>
        <v>4.0055E-2</v>
      </c>
      <c r="M265" s="69">
        <f t="shared" ref="M265:P265" si="426">(G265/F265)-1</f>
        <v>4.0007000000000001E-2</v>
      </c>
      <c r="N265" s="69">
        <f t="shared" si="426"/>
        <v>4.0064000000000002E-2</v>
      </c>
      <c r="O265" s="69">
        <f t="shared" si="426"/>
        <v>3.9902E-2</v>
      </c>
      <c r="P265" s="69">
        <f t="shared" si="426"/>
        <v>3.9994000000000002E-2</v>
      </c>
      <c r="Q265" s="119">
        <f>ROUND(VLOOKUP($A265,'2021 REG'!$A$9:$V$477,17,FALSE)*(1+$I$2),5)</f>
        <v>57.923079999999999</v>
      </c>
      <c r="R265" s="119">
        <f>ROUND(VLOOKUP($A265,'2021 REG'!$A$9:$V$477,18,FALSE)*(1+$I$2),5)</f>
        <v>60.239989999999999</v>
      </c>
      <c r="S265" s="119">
        <f>ROUND(VLOOKUP($A265,'2021 REG'!$A$9:$V$477,19,FALSE)*(1+$I$2),5)</f>
        <v>62.649610000000003</v>
      </c>
      <c r="T265" s="119">
        <f>ROUND(VLOOKUP($A265,'2021 REG'!$A$9:$V$477,20,FALSE)*(1+$I$2),5)</f>
        <v>65.155590000000004</v>
      </c>
      <c r="U265" s="119">
        <f>ROUND(VLOOKUP($A265,'2021 REG'!$A$9:$V$477,21,FALSE)*(1+$I$2),5)</f>
        <v>67.761809999999997</v>
      </c>
      <c r="V265" s="119">
        <f>ROUND(VLOOKUP($A265,'2021 REG'!$A$9:$V$477,22,FALSE)*(1+$I$2),5)</f>
        <v>70.472300000000004</v>
      </c>
      <c r="W265" s="69"/>
      <c r="X265" s="69">
        <f>(R265/Q265)-1</f>
        <v>0.04</v>
      </c>
      <c r="Y265" s="69">
        <f t="shared" ref="Y265:AB265" si="427">(S265/R265)-1</f>
        <v>0.04</v>
      </c>
      <c r="Z265" s="69">
        <f t="shared" si="427"/>
        <v>0.04</v>
      </c>
      <c r="AA265" s="69">
        <f t="shared" si="427"/>
        <v>0.04</v>
      </c>
      <c r="AB265" s="69">
        <f t="shared" si="427"/>
        <v>0.04</v>
      </c>
    </row>
    <row r="266" spans="1:28" s="2" customFormat="1" ht="13.5" customHeight="1" x14ac:dyDescent="0.2">
      <c r="A266" s="17" t="s">
        <v>85</v>
      </c>
      <c r="B266" s="94"/>
      <c r="C266" s="3"/>
      <c r="D266" s="106">
        <f t="shared" si="414"/>
        <v>115661</v>
      </c>
      <c r="E266" s="106">
        <f t="shared" si="415"/>
        <v>120480</v>
      </c>
      <c r="F266" s="106">
        <f t="shared" si="415"/>
        <v>125299</v>
      </c>
      <c r="G266" s="106">
        <f t="shared" si="415"/>
        <v>130311</v>
      </c>
      <c r="H266" s="106">
        <f t="shared" si="415"/>
        <v>135524</v>
      </c>
      <c r="I266" s="106">
        <f t="shared" si="415"/>
        <v>140945</v>
      </c>
      <c r="J266" s="106">
        <f t="shared" si="415"/>
        <v>146582</v>
      </c>
      <c r="K266" s="69">
        <f t="shared" ref="K266:P266" si="428">(E265/E262)-1</f>
        <v>2.4951000000000001E-2</v>
      </c>
      <c r="L266" s="69">
        <f t="shared" si="428"/>
        <v>2.5013000000000001E-2</v>
      </c>
      <c r="M266" s="69">
        <f t="shared" si="428"/>
        <v>2.5033E-2</v>
      </c>
      <c r="N266" s="69">
        <f t="shared" si="428"/>
        <v>2.5012E-2</v>
      </c>
      <c r="O266" s="69">
        <f t="shared" si="428"/>
        <v>2.4958000000000001E-2</v>
      </c>
      <c r="P266" s="69">
        <f t="shared" si="428"/>
        <v>2.5017999999999999E-2</v>
      </c>
      <c r="Q266" s="70">
        <f t="shared" ref="Q266:U266" si="429">ROUND((Q265*2080),5)</f>
        <v>120480.0064</v>
      </c>
      <c r="R266" s="71">
        <f t="shared" si="429"/>
        <v>125299.1792</v>
      </c>
      <c r="S266" s="71">
        <f t="shared" si="429"/>
        <v>130311.1888</v>
      </c>
      <c r="T266" s="71">
        <f t="shared" si="429"/>
        <v>135523.62719999999</v>
      </c>
      <c r="U266" s="71">
        <f t="shared" si="429"/>
        <v>140944.56479999999</v>
      </c>
      <c r="V266" s="71">
        <f>ROUND((V265*2080),5)</f>
        <v>146582.38399999999</v>
      </c>
      <c r="W266" s="69">
        <f t="shared" ref="W266:AB266" si="430">(Q265/Q262)-1</f>
        <v>2.5000000000000001E-2</v>
      </c>
      <c r="X266" s="69">
        <f t="shared" si="430"/>
        <v>2.5000000000000001E-2</v>
      </c>
      <c r="Y266" s="69">
        <f t="shared" si="430"/>
        <v>2.5000000000000001E-2</v>
      </c>
      <c r="Z266" s="69">
        <f t="shared" si="430"/>
        <v>2.5000000000000001E-2</v>
      </c>
      <c r="AA266" s="69">
        <f t="shared" si="430"/>
        <v>2.5000000000000001E-2</v>
      </c>
      <c r="AB266" s="69">
        <f t="shared" si="430"/>
        <v>2.5000000000000001E-2</v>
      </c>
    </row>
    <row r="267" spans="1:28" s="2" customFormat="1" ht="13.5" customHeight="1" thickBot="1" x14ac:dyDescent="0.25">
      <c r="A267" s="21"/>
      <c r="B267" s="93"/>
      <c r="C267" s="10"/>
      <c r="D267" s="155"/>
      <c r="E267" s="107"/>
      <c r="F267" s="108"/>
      <c r="G267" s="108"/>
      <c r="H267" s="108"/>
      <c r="I267" s="108"/>
      <c r="J267" s="108"/>
      <c r="K267" s="72"/>
      <c r="L267" s="72"/>
      <c r="M267" s="72"/>
      <c r="N267" s="72"/>
      <c r="O267" s="72"/>
      <c r="P267" s="72"/>
      <c r="Q267" s="73"/>
      <c r="R267" s="74"/>
      <c r="S267" s="74"/>
      <c r="T267" s="74"/>
      <c r="U267" s="74"/>
      <c r="V267" s="74"/>
      <c r="W267" s="72"/>
      <c r="X267" s="72"/>
      <c r="Y267" s="72"/>
      <c r="Z267" s="72"/>
      <c r="AA267" s="72"/>
      <c r="AB267" s="72"/>
    </row>
    <row r="268" spans="1:28" s="2" customFormat="1" ht="13.5" customHeight="1" x14ac:dyDescent="0.2">
      <c r="A268" s="20">
        <v>69</v>
      </c>
      <c r="B268" s="89" t="s">
        <v>57</v>
      </c>
      <c r="C268" s="9" t="s">
        <v>39</v>
      </c>
      <c r="D268" s="105">
        <f t="shared" ref="D268:D269" si="431">+Q268*96%</f>
        <v>57</v>
      </c>
      <c r="E268" s="105">
        <f t="shared" ref="E268:I269" si="432">Q268</f>
        <v>59.37</v>
      </c>
      <c r="F268" s="105">
        <f t="shared" si="432"/>
        <v>61.75</v>
      </c>
      <c r="G268" s="105">
        <f t="shared" si="432"/>
        <v>64.22</v>
      </c>
      <c r="H268" s="105">
        <f t="shared" si="432"/>
        <v>66.78</v>
      </c>
      <c r="I268" s="105">
        <f t="shared" si="432"/>
        <v>69.459999999999994</v>
      </c>
      <c r="J268" s="105">
        <f>V268</f>
        <v>72.23</v>
      </c>
      <c r="K268" s="69"/>
      <c r="L268" s="69">
        <f>(F268/E268)-1</f>
        <v>4.0087999999999999E-2</v>
      </c>
      <c r="M268" s="69">
        <f t="shared" ref="M268:P268" si="433">(G268/F268)-1</f>
        <v>0.04</v>
      </c>
      <c r="N268" s="69">
        <f t="shared" si="433"/>
        <v>3.9863000000000003E-2</v>
      </c>
      <c r="O268" s="69">
        <f t="shared" si="433"/>
        <v>4.0132000000000001E-2</v>
      </c>
      <c r="P268" s="69">
        <f t="shared" si="433"/>
        <v>3.9878999999999998E-2</v>
      </c>
      <c r="Q268" s="119">
        <f>ROUND(VLOOKUP($A268,'2021 REG'!$A$9:$V$477,17,FALSE)*(1+$I$2),5)</f>
        <v>59.37115</v>
      </c>
      <c r="R268" s="119">
        <f>ROUND(VLOOKUP($A268,'2021 REG'!$A$9:$V$477,18,FALSE)*(1+$I$2),5)</f>
        <v>61.746000000000002</v>
      </c>
      <c r="S268" s="119">
        <f>ROUND(VLOOKUP($A268,'2021 REG'!$A$9:$V$477,19,FALSE)*(1+$I$2),5)</f>
        <v>64.21584</v>
      </c>
      <c r="T268" s="119">
        <f>ROUND(VLOOKUP($A268,'2021 REG'!$A$9:$V$477,20,FALSE)*(1+$I$2),5)</f>
        <v>66.784459999999996</v>
      </c>
      <c r="U268" s="119">
        <f>ROUND(VLOOKUP($A268,'2021 REG'!$A$9:$V$477,21,FALSE)*(1+$I$2),5)</f>
        <v>69.455860000000001</v>
      </c>
      <c r="V268" s="119">
        <f>ROUND(VLOOKUP($A268,'2021 REG'!$A$9:$V$477,22,FALSE)*(1+$I$2),5)</f>
        <v>72.234110000000001</v>
      </c>
      <c r="W268" s="69"/>
      <c r="X268" s="69">
        <f>(R268/Q268)-1</f>
        <v>0.04</v>
      </c>
      <c r="Y268" s="69">
        <f t="shared" ref="Y268:AB268" si="434">(S268/R268)-1</f>
        <v>0.04</v>
      </c>
      <c r="Z268" s="69">
        <f t="shared" si="434"/>
        <v>0.04</v>
      </c>
      <c r="AA268" s="69">
        <f t="shared" si="434"/>
        <v>0.04</v>
      </c>
      <c r="AB268" s="69">
        <f t="shared" si="434"/>
        <v>0.04</v>
      </c>
    </row>
    <row r="269" spans="1:28" s="2" customFormat="1" ht="13.5" customHeight="1" x14ac:dyDescent="0.2">
      <c r="A269" s="17" t="s">
        <v>85</v>
      </c>
      <c r="B269" s="94"/>
      <c r="C269" s="3"/>
      <c r="D269" s="106">
        <f t="shared" si="431"/>
        <v>118552</v>
      </c>
      <c r="E269" s="106">
        <f t="shared" si="432"/>
        <v>123492</v>
      </c>
      <c r="F269" s="106">
        <f t="shared" si="432"/>
        <v>128432</v>
      </c>
      <c r="G269" s="106">
        <f t="shared" si="432"/>
        <v>133569</v>
      </c>
      <c r="H269" s="106">
        <f t="shared" si="432"/>
        <v>138912</v>
      </c>
      <c r="I269" s="106">
        <f t="shared" si="432"/>
        <v>144468</v>
      </c>
      <c r="J269" s="106">
        <f>V269</f>
        <v>150247</v>
      </c>
      <c r="K269" s="69">
        <f>(E268/E265)-1</f>
        <v>2.5035000000000002E-2</v>
      </c>
      <c r="L269" s="69">
        <f>(F268/F265)-1</f>
        <v>2.5066000000000001E-2</v>
      </c>
      <c r="M269" s="69">
        <f t="shared" ref="M269:P269" si="435">(G268/G265)-1</f>
        <v>2.5059999999999999E-2</v>
      </c>
      <c r="N269" s="69">
        <f t="shared" si="435"/>
        <v>2.4861999999999999E-2</v>
      </c>
      <c r="O269" s="69">
        <f t="shared" si="435"/>
        <v>2.5089E-2</v>
      </c>
      <c r="P269" s="69">
        <f t="shared" si="435"/>
        <v>2.4975000000000001E-2</v>
      </c>
      <c r="Q269" s="70">
        <f t="shared" ref="Q269:U269" si="436">ROUND((Q268*2080),5)</f>
        <v>123491.992</v>
      </c>
      <c r="R269" s="71">
        <f t="shared" si="436"/>
        <v>128431.67999999999</v>
      </c>
      <c r="S269" s="71">
        <f t="shared" si="436"/>
        <v>133568.9472</v>
      </c>
      <c r="T269" s="71">
        <f t="shared" si="436"/>
        <v>138911.67679999999</v>
      </c>
      <c r="U269" s="71">
        <f t="shared" si="436"/>
        <v>144468.1888</v>
      </c>
      <c r="V269" s="71">
        <f>ROUND((V268*2080),5)</f>
        <v>150246.94880000001</v>
      </c>
      <c r="W269" s="69">
        <f>(Q268/Q265)-1</f>
        <v>2.5000000000000001E-2</v>
      </c>
      <c r="X269" s="69">
        <f>(R268/R265)-1</f>
        <v>2.5000000000000001E-2</v>
      </c>
      <c r="Y269" s="69">
        <f t="shared" ref="Y269:AB269" si="437">(S268/S265)-1</f>
        <v>2.5000000000000001E-2</v>
      </c>
      <c r="Z269" s="69">
        <f t="shared" si="437"/>
        <v>2.5000000000000001E-2</v>
      </c>
      <c r="AA269" s="69">
        <f t="shared" si="437"/>
        <v>2.5000000000000001E-2</v>
      </c>
      <c r="AB269" s="69">
        <f t="shared" si="437"/>
        <v>2.5000000000000001E-2</v>
      </c>
    </row>
    <row r="270" spans="1:28" s="2" customFormat="1" ht="13.5" customHeight="1" thickBot="1" x14ac:dyDescent="0.25">
      <c r="A270" s="21"/>
      <c r="B270" s="93"/>
      <c r="C270" s="10"/>
      <c r="D270" s="155"/>
      <c r="E270" s="107"/>
      <c r="F270" s="108"/>
      <c r="G270" s="108"/>
      <c r="H270" s="108"/>
      <c r="I270" s="108"/>
      <c r="J270" s="108"/>
      <c r="K270" s="72"/>
      <c r="L270" s="72"/>
      <c r="M270" s="72"/>
      <c r="N270" s="72"/>
      <c r="O270" s="72"/>
      <c r="P270" s="72"/>
      <c r="Q270" s="73"/>
      <c r="R270" s="74"/>
      <c r="S270" s="74"/>
      <c r="T270" s="74"/>
      <c r="U270" s="74"/>
      <c r="V270" s="74"/>
      <c r="W270" s="72"/>
      <c r="X270" s="72"/>
      <c r="Y270" s="72"/>
      <c r="Z270" s="72"/>
      <c r="AA270" s="72"/>
      <c r="AB270" s="72"/>
    </row>
    <row r="271" spans="1:28" s="2" customFormat="1" ht="13.5" customHeight="1" x14ac:dyDescent="0.2">
      <c r="A271" s="20">
        <v>70</v>
      </c>
      <c r="B271" s="89"/>
      <c r="C271" s="9"/>
      <c r="D271" s="105">
        <f t="shared" ref="D271:D272" si="438">+Q271*96%</f>
        <v>58.42</v>
      </c>
      <c r="E271" s="105">
        <f t="shared" ref="E271:I272" si="439">Q271</f>
        <v>60.86</v>
      </c>
      <c r="F271" s="105">
        <f t="shared" si="439"/>
        <v>63.29</v>
      </c>
      <c r="G271" s="105">
        <f t="shared" si="439"/>
        <v>65.819999999999993</v>
      </c>
      <c r="H271" s="105">
        <f t="shared" si="439"/>
        <v>68.45</v>
      </c>
      <c r="I271" s="105">
        <f t="shared" si="439"/>
        <v>71.19</v>
      </c>
      <c r="J271" s="105">
        <f>V271</f>
        <v>74.040000000000006</v>
      </c>
      <c r="K271" s="69"/>
      <c r="L271" s="69">
        <f>(F271/E271)-1</f>
        <v>3.9927999999999998E-2</v>
      </c>
      <c r="M271" s="69">
        <f t="shared" ref="M271:P271" si="440">(G271/F271)-1</f>
        <v>3.9974999999999997E-2</v>
      </c>
      <c r="N271" s="69">
        <f t="shared" si="440"/>
        <v>3.9956999999999999E-2</v>
      </c>
      <c r="O271" s="69">
        <f t="shared" si="440"/>
        <v>4.0029000000000002E-2</v>
      </c>
      <c r="P271" s="69">
        <f t="shared" si="440"/>
        <v>4.0034E-2</v>
      </c>
      <c r="Q271" s="119">
        <f>ROUND(VLOOKUP($A271,'2021 REG'!$A$9:$V$477,17,FALSE)*(1+$I$2),5)</f>
        <v>60.855429999999998</v>
      </c>
      <c r="R271" s="119">
        <f>ROUND(VLOOKUP($A271,'2021 REG'!$A$9:$V$477,18,FALSE)*(1+$I$2),5)</f>
        <v>63.289650000000002</v>
      </c>
      <c r="S271" s="119">
        <f>ROUND(VLOOKUP($A271,'2021 REG'!$A$9:$V$477,19,FALSE)*(1+$I$2),5)</f>
        <v>65.821250000000006</v>
      </c>
      <c r="T271" s="119">
        <f>ROUND(VLOOKUP($A271,'2021 REG'!$A$9:$V$477,20,FALSE)*(1+$I$2),5)</f>
        <v>68.454099999999997</v>
      </c>
      <c r="U271" s="119">
        <f>ROUND(VLOOKUP($A271,'2021 REG'!$A$9:$V$477,21,FALSE)*(1+$I$2),5)</f>
        <v>71.192269999999994</v>
      </c>
      <c r="V271" s="119">
        <f>ROUND(VLOOKUP($A271,'2021 REG'!$A$9:$V$477,22,FALSE)*(1+$I$2),5)</f>
        <v>74.039969999999997</v>
      </c>
      <c r="W271" s="69"/>
      <c r="X271" s="69">
        <f>(R271/Q271)-1</f>
        <v>0.04</v>
      </c>
      <c r="Y271" s="69">
        <f t="shared" ref="Y271:AB271" si="441">(S271/R271)-1</f>
        <v>0.04</v>
      </c>
      <c r="Z271" s="69">
        <f t="shared" si="441"/>
        <v>0.04</v>
      </c>
      <c r="AA271" s="69">
        <f t="shared" si="441"/>
        <v>0.04</v>
      </c>
      <c r="AB271" s="69">
        <f t="shared" si="441"/>
        <v>0.04</v>
      </c>
    </row>
    <row r="272" spans="1:28" s="2" customFormat="1" ht="13.5" customHeight="1" x14ac:dyDescent="0.2">
      <c r="A272" s="17" t="s">
        <v>85</v>
      </c>
      <c r="B272" s="94"/>
      <c r="C272" s="3"/>
      <c r="D272" s="106">
        <f t="shared" si="438"/>
        <v>121516</v>
      </c>
      <c r="E272" s="106">
        <f t="shared" si="439"/>
        <v>126579</v>
      </c>
      <c r="F272" s="106">
        <f t="shared" si="439"/>
        <v>131642</v>
      </c>
      <c r="G272" s="106">
        <f t="shared" si="439"/>
        <v>136908</v>
      </c>
      <c r="H272" s="106">
        <f t="shared" si="439"/>
        <v>142385</v>
      </c>
      <c r="I272" s="106">
        <f t="shared" si="439"/>
        <v>148080</v>
      </c>
      <c r="J272" s="106">
        <f>V272</f>
        <v>154003</v>
      </c>
      <c r="K272" s="69">
        <f>(E271/E268)-1</f>
        <v>2.5097000000000001E-2</v>
      </c>
      <c r="L272" s="69">
        <f>(F271/F268)-1</f>
        <v>2.4938999999999999E-2</v>
      </c>
      <c r="M272" s="69">
        <f t="shared" ref="M272:P272" si="442">(G271/G268)-1</f>
        <v>2.4913999999999999E-2</v>
      </c>
      <c r="N272" s="69">
        <f t="shared" si="442"/>
        <v>2.5007000000000001E-2</v>
      </c>
      <c r="O272" s="69">
        <f t="shared" si="442"/>
        <v>2.4906000000000001E-2</v>
      </c>
      <c r="P272" s="69">
        <f t="shared" si="442"/>
        <v>2.5059000000000001E-2</v>
      </c>
      <c r="Q272" s="70">
        <f t="shared" ref="Q272:U272" si="443">ROUND((Q271*2080),5)</f>
        <v>126579.2944</v>
      </c>
      <c r="R272" s="71">
        <f t="shared" si="443"/>
        <v>131642.47200000001</v>
      </c>
      <c r="S272" s="71">
        <f t="shared" si="443"/>
        <v>136908.20000000001</v>
      </c>
      <c r="T272" s="71">
        <f t="shared" si="443"/>
        <v>142384.52799999999</v>
      </c>
      <c r="U272" s="71">
        <f t="shared" si="443"/>
        <v>148079.9216</v>
      </c>
      <c r="V272" s="71">
        <f>ROUND((V271*2080),5)</f>
        <v>154003.13759999999</v>
      </c>
      <c r="W272" s="69">
        <f>(Q271/Q268)-1</f>
        <v>2.5000000000000001E-2</v>
      </c>
      <c r="X272" s="69">
        <f>(R271/R268)-1</f>
        <v>2.5000000000000001E-2</v>
      </c>
      <c r="Y272" s="69">
        <f t="shared" ref="Y272:AB272" si="444">(S271/S268)-1</f>
        <v>2.5000000000000001E-2</v>
      </c>
      <c r="Z272" s="69">
        <f t="shared" si="444"/>
        <v>2.5000000000000001E-2</v>
      </c>
      <c r="AA272" s="69">
        <f t="shared" si="444"/>
        <v>2.5000000000000001E-2</v>
      </c>
      <c r="AB272" s="69">
        <f t="shared" si="444"/>
        <v>2.5000000000000001E-2</v>
      </c>
    </row>
    <row r="273" spans="1:28" s="2" customFormat="1" ht="13.5" customHeight="1" thickBot="1" x14ac:dyDescent="0.25">
      <c r="A273" s="21"/>
      <c r="B273" s="93"/>
      <c r="C273" s="10"/>
      <c r="D273" s="155"/>
      <c r="E273" s="107"/>
      <c r="F273" s="108"/>
      <c r="G273" s="108"/>
      <c r="H273" s="108"/>
      <c r="I273" s="108"/>
      <c r="J273" s="108"/>
      <c r="K273" s="72"/>
      <c r="L273" s="72"/>
      <c r="M273" s="72"/>
      <c r="N273" s="72"/>
      <c r="O273" s="72"/>
      <c r="P273" s="72"/>
      <c r="Q273" s="73"/>
      <c r="R273" s="74"/>
      <c r="S273" s="74"/>
      <c r="T273" s="74"/>
      <c r="U273" s="74"/>
      <c r="V273" s="74"/>
      <c r="W273" s="72"/>
      <c r="X273" s="72"/>
      <c r="Y273" s="72"/>
      <c r="Z273" s="72"/>
      <c r="AA273" s="72"/>
      <c r="AB273" s="72"/>
    </row>
    <row r="274" spans="1:28" s="2" customFormat="1" ht="13.5" customHeight="1" x14ac:dyDescent="0.2">
      <c r="A274" s="20">
        <v>71</v>
      </c>
      <c r="B274" s="89"/>
      <c r="C274" s="9"/>
      <c r="D274" s="105">
        <f t="shared" ref="D274:D275" si="445">+Q274*96%</f>
        <v>59.88</v>
      </c>
      <c r="E274" s="105">
        <f t="shared" ref="E274:I275" si="446">Q274</f>
        <v>62.38</v>
      </c>
      <c r="F274" s="105">
        <f t="shared" si="446"/>
        <v>64.87</v>
      </c>
      <c r="G274" s="105">
        <f t="shared" si="446"/>
        <v>67.47</v>
      </c>
      <c r="H274" s="105">
        <f t="shared" si="446"/>
        <v>70.17</v>
      </c>
      <c r="I274" s="105">
        <f t="shared" si="446"/>
        <v>72.97</v>
      </c>
      <c r="J274" s="105">
        <f>V274</f>
        <v>75.89</v>
      </c>
      <c r="K274" s="69"/>
      <c r="L274" s="69">
        <f>(F274/E274)-1</f>
        <v>3.9917000000000001E-2</v>
      </c>
      <c r="M274" s="69">
        <f t="shared" ref="M274:P274" si="447">(G274/F274)-1</f>
        <v>4.0079999999999998E-2</v>
      </c>
      <c r="N274" s="69">
        <f t="shared" si="447"/>
        <v>4.0017999999999998E-2</v>
      </c>
      <c r="O274" s="69">
        <f t="shared" si="447"/>
        <v>3.9903000000000001E-2</v>
      </c>
      <c r="P274" s="69">
        <f t="shared" si="447"/>
        <v>4.0016000000000003E-2</v>
      </c>
      <c r="Q274" s="119">
        <f>ROUND(VLOOKUP($A274,'2021 REG'!$A$9:$V$477,17,FALSE)*(1+$I$2),5)</f>
        <v>62.376820000000002</v>
      </c>
      <c r="R274" s="119">
        <f>ROUND(VLOOKUP($A274,'2021 REG'!$A$9:$V$477,18,FALSE)*(1+$I$2),5)</f>
        <v>64.871889999999993</v>
      </c>
      <c r="S274" s="119">
        <f>ROUND(VLOOKUP($A274,'2021 REG'!$A$9:$V$477,19,FALSE)*(1+$I$2),5)</f>
        <v>67.46678</v>
      </c>
      <c r="T274" s="119">
        <f>ROUND(VLOOKUP($A274,'2021 REG'!$A$9:$V$477,20,FALSE)*(1+$I$2),5)</f>
        <v>70.165440000000004</v>
      </c>
      <c r="U274" s="119">
        <f>ROUND(VLOOKUP($A274,'2021 REG'!$A$9:$V$477,21,FALSE)*(1+$I$2),5)</f>
        <v>72.972070000000002</v>
      </c>
      <c r="V274" s="119">
        <f>ROUND(VLOOKUP($A274,'2021 REG'!$A$9:$V$477,22,FALSE)*(1+$I$2),5)</f>
        <v>75.890969999999996</v>
      </c>
      <c r="W274" s="69"/>
      <c r="X274" s="69">
        <f>(R274/Q274)-1</f>
        <v>0.04</v>
      </c>
      <c r="Y274" s="69">
        <f t="shared" ref="Y274:AB274" si="448">(S274/R274)-1</f>
        <v>0.04</v>
      </c>
      <c r="Z274" s="69">
        <f t="shared" si="448"/>
        <v>0.04</v>
      </c>
      <c r="AA274" s="69">
        <f t="shared" si="448"/>
        <v>0.04</v>
      </c>
      <c r="AB274" s="69">
        <f t="shared" si="448"/>
        <v>0.04</v>
      </c>
    </row>
    <row r="275" spans="1:28" s="2" customFormat="1" ht="13.5" customHeight="1" x14ac:dyDescent="0.2">
      <c r="A275" s="17" t="s">
        <v>85</v>
      </c>
      <c r="B275" s="94"/>
      <c r="C275" s="3"/>
      <c r="D275" s="106">
        <f t="shared" si="445"/>
        <v>124554</v>
      </c>
      <c r="E275" s="106">
        <f t="shared" si="446"/>
        <v>129744</v>
      </c>
      <c r="F275" s="106">
        <f t="shared" si="446"/>
        <v>134934</v>
      </c>
      <c r="G275" s="106">
        <f t="shared" si="446"/>
        <v>140331</v>
      </c>
      <c r="H275" s="106">
        <f t="shared" si="446"/>
        <v>145944</v>
      </c>
      <c r="I275" s="106">
        <f t="shared" si="446"/>
        <v>151782</v>
      </c>
      <c r="J275" s="106">
        <f>V275</f>
        <v>157853</v>
      </c>
      <c r="K275" s="69">
        <f>(E274/E271)-1</f>
        <v>2.4975000000000001E-2</v>
      </c>
      <c r="L275" s="69">
        <f>(F274/F271)-1</f>
        <v>2.4964E-2</v>
      </c>
      <c r="M275" s="69">
        <f t="shared" ref="M275:P275" si="449">(G274/G271)-1</f>
        <v>2.5068E-2</v>
      </c>
      <c r="N275" s="69">
        <f t="shared" si="449"/>
        <v>2.5128000000000001E-2</v>
      </c>
      <c r="O275" s="69">
        <f t="shared" si="449"/>
        <v>2.5003999999999998E-2</v>
      </c>
      <c r="P275" s="69">
        <f t="shared" si="449"/>
        <v>2.4986000000000001E-2</v>
      </c>
      <c r="Q275" s="70">
        <f t="shared" ref="Q275:U275" si="450">ROUND((Q274*2080),5)</f>
        <v>129743.7856</v>
      </c>
      <c r="R275" s="71">
        <f t="shared" si="450"/>
        <v>134933.5312</v>
      </c>
      <c r="S275" s="71">
        <f t="shared" si="450"/>
        <v>140330.90239999999</v>
      </c>
      <c r="T275" s="71">
        <f t="shared" si="450"/>
        <v>145944.1152</v>
      </c>
      <c r="U275" s="71">
        <f t="shared" si="450"/>
        <v>151781.9056</v>
      </c>
      <c r="V275" s="71">
        <f>ROUND((V274*2080),5)</f>
        <v>157853.2176</v>
      </c>
      <c r="W275" s="69">
        <f>(Q274/Q271)-1</f>
        <v>2.5000000000000001E-2</v>
      </c>
      <c r="X275" s="69">
        <f>(R274/R271)-1</f>
        <v>2.5000000000000001E-2</v>
      </c>
      <c r="Y275" s="69">
        <f t="shared" ref="Y275:AB275" si="451">(S274/S271)-1</f>
        <v>2.5000000000000001E-2</v>
      </c>
      <c r="Z275" s="69">
        <f t="shared" si="451"/>
        <v>2.5000000000000001E-2</v>
      </c>
      <c r="AA275" s="69">
        <f t="shared" si="451"/>
        <v>2.5000000000000001E-2</v>
      </c>
      <c r="AB275" s="69">
        <f t="shared" si="451"/>
        <v>2.5000000000000001E-2</v>
      </c>
    </row>
    <row r="276" spans="1:28" s="2" customFormat="1" ht="13.5" customHeight="1" thickBot="1" x14ac:dyDescent="0.25">
      <c r="A276" s="21"/>
      <c r="B276" s="93"/>
      <c r="C276" s="10"/>
      <c r="D276" s="155"/>
      <c r="E276" s="107"/>
      <c r="F276" s="108"/>
      <c r="G276" s="108"/>
      <c r="H276" s="108"/>
      <c r="I276" s="108"/>
      <c r="J276" s="108"/>
      <c r="K276" s="72"/>
      <c r="L276" s="72"/>
      <c r="M276" s="72"/>
      <c r="N276" s="72"/>
      <c r="O276" s="72"/>
      <c r="P276" s="72"/>
      <c r="Q276" s="73"/>
      <c r="R276" s="74"/>
      <c r="S276" s="74"/>
      <c r="T276" s="74"/>
      <c r="U276" s="74"/>
      <c r="V276" s="74"/>
      <c r="W276" s="72"/>
      <c r="X276" s="72"/>
      <c r="Y276" s="72"/>
      <c r="Z276" s="72"/>
      <c r="AA276" s="72"/>
      <c r="AB276" s="72"/>
    </row>
    <row r="277" spans="1:28" s="2" customFormat="1" ht="13.5" customHeight="1" x14ac:dyDescent="0.2">
      <c r="A277" s="20">
        <v>72</v>
      </c>
      <c r="B277" s="89"/>
      <c r="C277" s="9"/>
      <c r="D277" s="105">
        <f t="shared" ref="D277:D278" si="452">+Q277*96%</f>
        <v>61.38</v>
      </c>
      <c r="E277" s="105">
        <f t="shared" ref="E277:I278" si="453">Q277</f>
        <v>63.94</v>
      </c>
      <c r="F277" s="105">
        <f t="shared" si="453"/>
        <v>66.489999999999995</v>
      </c>
      <c r="G277" s="105">
        <f t="shared" si="453"/>
        <v>69.150000000000006</v>
      </c>
      <c r="H277" s="105">
        <f t="shared" si="453"/>
        <v>71.92</v>
      </c>
      <c r="I277" s="105">
        <f t="shared" si="453"/>
        <v>74.8</v>
      </c>
      <c r="J277" s="105">
        <f>V277</f>
        <v>77.790000000000006</v>
      </c>
      <c r="K277" s="69"/>
      <c r="L277" s="69">
        <f>(F277/E277)-1</f>
        <v>3.9881E-2</v>
      </c>
      <c r="M277" s="69">
        <f t="shared" ref="M277:P277" si="454">(G277/F277)-1</f>
        <v>4.0006E-2</v>
      </c>
      <c r="N277" s="69">
        <f t="shared" si="454"/>
        <v>4.0058000000000003E-2</v>
      </c>
      <c r="O277" s="69">
        <f t="shared" si="454"/>
        <v>4.0044000000000003E-2</v>
      </c>
      <c r="P277" s="69">
        <f t="shared" si="454"/>
        <v>3.9973000000000002E-2</v>
      </c>
      <c r="Q277" s="119">
        <f>ROUND(VLOOKUP($A277,'2021 REG'!$A$9:$V$477,17,FALSE)*(1+$I$2),5)</f>
        <v>63.936239999999998</v>
      </c>
      <c r="R277" s="119">
        <f>ROUND(VLOOKUP($A277,'2021 REG'!$A$9:$V$477,18,FALSE)*(1+$I$2),5)</f>
        <v>66.493679999999998</v>
      </c>
      <c r="S277" s="119">
        <f>ROUND(VLOOKUP($A277,'2021 REG'!$A$9:$V$477,19,FALSE)*(1+$I$2),5)</f>
        <v>69.153440000000003</v>
      </c>
      <c r="T277" s="119">
        <f>ROUND(VLOOKUP($A277,'2021 REG'!$A$9:$V$477,20,FALSE)*(1+$I$2),5)</f>
        <v>71.919579999999996</v>
      </c>
      <c r="U277" s="119">
        <f>ROUND(VLOOKUP($A277,'2021 REG'!$A$9:$V$477,21,FALSE)*(1+$I$2),5)</f>
        <v>74.796390000000002</v>
      </c>
      <c r="V277" s="119">
        <f>ROUND(VLOOKUP($A277,'2021 REG'!$A$9:$V$477,22,FALSE)*(1+$I$2),5)</f>
        <v>77.788229999999999</v>
      </c>
      <c r="W277" s="69"/>
      <c r="X277" s="69">
        <f>(R277/Q277)-1</f>
        <v>0.04</v>
      </c>
      <c r="Y277" s="69">
        <f t="shared" ref="Y277:AB277" si="455">(S277/R277)-1</f>
        <v>0.04</v>
      </c>
      <c r="Z277" s="69">
        <f t="shared" si="455"/>
        <v>0.04</v>
      </c>
      <c r="AA277" s="69">
        <f t="shared" si="455"/>
        <v>0.04</v>
      </c>
      <c r="AB277" s="69">
        <f t="shared" si="455"/>
        <v>0.04</v>
      </c>
    </row>
    <row r="278" spans="1:28" s="2" customFormat="1" ht="13.5" customHeight="1" x14ac:dyDescent="0.2">
      <c r="A278" s="17" t="s">
        <v>85</v>
      </c>
      <c r="B278" s="94"/>
      <c r="C278" s="3"/>
      <c r="D278" s="106">
        <f t="shared" si="452"/>
        <v>127668</v>
      </c>
      <c r="E278" s="106">
        <f t="shared" si="453"/>
        <v>132987</v>
      </c>
      <c r="F278" s="106">
        <f t="shared" si="453"/>
        <v>138307</v>
      </c>
      <c r="G278" s="106">
        <f t="shared" si="453"/>
        <v>143839</v>
      </c>
      <c r="H278" s="106">
        <f t="shared" si="453"/>
        <v>149593</v>
      </c>
      <c r="I278" s="106">
        <f t="shared" si="453"/>
        <v>155576</v>
      </c>
      <c r="J278" s="106">
        <f>V278</f>
        <v>161800</v>
      </c>
      <c r="K278" s="69">
        <f>(E277/E274)-1</f>
        <v>2.5007999999999999E-2</v>
      </c>
      <c r="L278" s="69">
        <f>(F277/F274)-1</f>
        <v>2.4972999999999999E-2</v>
      </c>
      <c r="M278" s="69">
        <f t="shared" ref="M278:P278" si="456">(G277/G274)-1</f>
        <v>2.4899999999999999E-2</v>
      </c>
      <c r="N278" s="69">
        <f t="shared" si="456"/>
        <v>2.4938999999999999E-2</v>
      </c>
      <c r="O278" s="69">
        <f t="shared" si="456"/>
        <v>2.5079000000000001E-2</v>
      </c>
      <c r="P278" s="69">
        <f t="shared" si="456"/>
        <v>2.5035999999999999E-2</v>
      </c>
      <c r="Q278" s="70">
        <f t="shared" ref="Q278:U278" si="457">ROUND((Q277*2080),5)</f>
        <v>132987.3792</v>
      </c>
      <c r="R278" s="71">
        <f t="shared" si="457"/>
        <v>138306.85440000001</v>
      </c>
      <c r="S278" s="71">
        <f t="shared" si="457"/>
        <v>143839.15520000001</v>
      </c>
      <c r="T278" s="71">
        <f t="shared" si="457"/>
        <v>149592.72640000001</v>
      </c>
      <c r="U278" s="71">
        <f t="shared" si="457"/>
        <v>155576.49119999999</v>
      </c>
      <c r="V278" s="71">
        <f>ROUND((V277*2080),5)</f>
        <v>161799.5184</v>
      </c>
      <c r="W278" s="69">
        <f>(Q277/Q274)-1</f>
        <v>2.5000000000000001E-2</v>
      </c>
      <c r="X278" s="69">
        <f>(R277/R274)-1</f>
        <v>2.5000000000000001E-2</v>
      </c>
      <c r="Y278" s="69">
        <f t="shared" ref="Y278:AB278" si="458">(S277/S274)-1</f>
        <v>2.5000000000000001E-2</v>
      </c>
      <c r="Z278" s="69">
        <f t="shared" si="458"/>
        <v>2.5000000000000001E-2</v>
      </c>
      <c r="AA278" s="69">
        <f t="shared" si="458"/>
        <v>2.5000000000000001E-2</v>
      </c>
      <c r="AB278" s="69">
        <f t="shared" si="458"/>
        <v>2.5000000000000001E-2</v>
      </c>
    </row>
    <row r="279" spans="1:28" s="2" customFormat="1" ht="13.5" customHeight="1" thickBot="1" x14ac:dyDescent="0.25">
      <c r="A279" s="21"/>
      <c r="B279" s="93"/>
      <c r="C279" s="10"/>
      <c r="D279" s="155"/>
      <c r="E279" s="107"/>
      <c r="F279" s="108"/>
      <c r="G279" s="108"/>
      <c r="H279" s="108"/>
      <c r="I279" s="108"/>
      <c r="J279" s="108"/>
      <c r="K279" s="72"/>
      <c r="L279" s="72"/>
      <c r="M279" s="72"/>
      <c r="N279" s="72"/>
      <c r="O279" s="72"/>
      <c r="P279" s="72"/>
      <c r="Q279" s="73"/>
      <c r="R279" s="74"/>
      <c r="S279" s="74"/>
      <c r="T279" s="74"/>
      <c r="U279" s="74"/>
      <c r="V279" s="74"/>
      <c r="W279" s="72"/>
      <c r="X279" s="72"/>
      <c r="Y279" s="72"/>
      <c r="Z279" s="72"/>
      <c r="AA279" s="72"/>
      <c r="AB279" s="72"/>
    </row>
    <row r="280" spans="1:28" s="2" customFormat="1" ht="13.5" customHeight="1" x14ac:dyDescent="0.2">
      <c r="A280" s="20">
        <v>73</v>
      </c>
      <c r="B280" s="140" t="s">
        <v>174</v>
      </c>
      <c r="C280" s="9" t="s">
        <v>39</v>
      </c>
      <c r="D280" s="105">
        <f t="shared" ref="D280:D281" si="459">+Q280*96%</f>
        <v>62.91</v>
      </c>
      <c r="E280" s="105">
        <f t="shared" ref="E280:I281" si="460">Q280</f>
        <v>65.53</v>
      </c>
      <c r="F280" s="105">
        <f t="shared" si="460"/>
        <v>68.16</v>
      </c>
      <c r="G280" s="105">
        <f t="shared" si="460"/>
        <v>70.88</v>
      </c>
      <c r="H280" s="105">
        <f t="shared" si="460"/>
        <v>73.72</v>
      </c>
      <c r="I280" s="105">
        <f t="shared" si="460"/>
        <v>76.67</v>
      </c>
      <c r="J280" s="105">
        <f>V280</f>
        <v>79.73</v>
      </c>
      <c r="K280" s="69"/>
      <c r="L280" s="69">
        <f>(F280/E280)-1</f>
        <v>4.0134000000000003E-2</v>
      </c>
      <c r="M280" s="69">
        <f t="shared" ref="M280:P280" si="461">(G280/F280)-1</f>
        <v>3.9905999999999997E-2</v>
      </c>
      <c r="N280" s="69">
        <f t="shared" si="461"/>
        <v>4.0067999999999999E-2</v>
      </c>
      <c r="O280" s="69">
        <f t="shared" si="461"/>
        <v>4.0016000000000003E-2</v>
      </c>
      <c r="P280" s="69">
        <f t="shared" si="461"/>
        <v>3.9911000000000002E-2</v>
      </c>
      <c r="Q280" s="119">
        <f>ROUND(VLOOKUP($A280,'2021 REG'!$A$9:$V$477,17,FALSE)*(1+$I$2),5)</f>
        <v>65.534660000000002</v>
      </c>
      <c r="R280" s="119">
        <f>ROUND(VLOOKUP($A280,'2021 REG'!$A$9:$V$477,18,FALSE)*(1+$I$2),5)</f>
        <v>68.156049999999993</v>
      </c>
      <c r="S280" s="119">
        <f>ROUND(VLOOKUP($A280,'2021 REG'!$A$9:$V$477,19,FALSE)*(1+$I$2),5)</f>
        <v>70.882289999999998</v>
      </c>
      <c r="T280" s="119">
        <f>ROUND(VLOOKUP($A280,'2021 REG'!$A$9:$V$477,20,FALSE)*(1+$I$2),5)</f>
        <v>73.717590000000001</v>
      </c>
      <c r="U280" s="119">
        <f>ROUND(VLOOKUP($A280,'2021 REG'!$A$9:$V$477,21,FALSE)*(1+$I$2),5)</f>
        <v>76.666290000000004</v>
      </c>
      <c r="V280" s="119">
        <f>ROUND(VLOOKUP($A280,'2021 REG'!$A$9:$V$477,22,FALSE)*(1+$I$2),5)</f>
        <v>79.732929999999996</v>
      </c>
      <c r="W280" s="69"/>
      <c r="X280" s="69">
        <f>(R280/Q280)-1</f>
        <v>0.04</v>
      </c>
      <c r="Y280" s="69">
        <f t="shared" ref="Y280:AB280" si="462">(S280/R280)-1</f>
        <v>0.04</v>
      </c>
      <c r="Z280" s="69">
        <f t="shared" si="462"/>
        <v>0.04</v>
      </c>
      <c r="AA280" s="69">
        <f t="shared" si="462"/>
        <v>0.04</v>
      </c>
      <c r="AB280" s="69">
        <f t="shared" si="462"/>
        <v>0.04</v>
      </c>
    </row>
    <row r="281" spans="1:28" s="2" customFormat="1" ht="13.5" customHeight="1" x14ac:dyDescent="0.2">
      <c r="A281" s="17" t="s">
        <v>85</v>
      </c>
      <c r="B281" s="94"/>
      <c r="C281" s="3"/>
      <c r="D281" s="106">
        <f t="shared" si="459"/>
        <v>130860</v>
      </c>
      <c r="E281" s="106">
        <f t="shared" si="460"/>
        <v>136312</v>
      </c>
      <c r="F281" s="106">
        <f t="shared" si="460"/>
        <v>141765</v>
      </c>
      <c r="G281" s="106">
        <f t="shared" si="460"/>
        <v>147435</v>
      </c>
      <c r="H281" s="106">
        <f t="shared" si="460"/>
        <v>153333</v>
      </c>
      <c r="I281" s="106">
        <f t="shared" si="460"/>
        <v>159466</v>
      </c>
      <c r="J281" s="106">
        <f>V281</f>
        <v>165844</v>
      </c>
      <c r="K281" s="69">
        <f>(E280/E277)-1</f>
        <v>2.4867E-2</v>
      </c>
      <c r="L281" s="69">
        <f>(F280/F277)-1</f>
        <v>2.5117E-2</v>
      </c>
      <c r="M281" s="69">
        <f t="shared" ref="M281:P281" si="463">(G280/G277)-1</f>
        <v>2.5017999999999999E-2</v>
      </c>
      <c r="N281" s="69">
        <f t="shared" si="463"/>
        <v>2.5028000000000002E-2</v>
      </c>
      <c r="O281" s="69">
        <f t="shared" si="463"/>
        <v>2.5000000000000001E-2</v>
      </c>
      <c r="P281" s="69">
        <f t="shared" si="463"/>
        <v>2.4938999999999999E-2</v>
      </c>
      <c r="Q281" s="70">
        <f t="shared" ref="Q281:U281" si="464">ROUND((Q280*2080),5)</f>
        <v>136312.09280000001</v>
      </c>
      <c r="R281" s="71">
        <f t="shared" si="464"/>
        <v>141764.584</v>
      </c>
      <c r="S281" s="71">
        <f t="shared" si="464"/>
        <v>147435.16320000001</v>
      </c>
      <c r="T281" s="71">
        <f t="shared" si="464"/>
        <v>153332.58720000001</v>
      </c>
      <c r="U281" s="71">
        <f t="shared" si="464"/>
        <v>159465.88320000001</v>
      </c>
      <c r="V281" s="71">
        <f>ROUND((V280*2080),5)</f>
        <v>165844.4944</v>
      </c>
      <c r="W281" s="69">
        <f>(Q280/Q277)-1</f>
        <v>2.5000000000000001E-2</v>
      </c>
      <c r="X281" s="69">
        <f>(R280/R277)-1</f>
        <v>2.5000000000000001E-2</v>
      </c>
      <c r="Y281" s="69">
        <f t="shared" ref="Y281:AB281" si="465">(S280/S277)-1</f>
        <v>2.5000000000000001E-2</v>
      </c>
      <c r="Z281" s="69">
        <f t="shared" si="465"/>
        <v>2.5000000000000001E-2</v>
      </c>
      <c r="AA281" s="69">
        <f t="shared" si="465"/>
        <v>2.5000000000000001E-2</v>
      </c>
      <c r="AB281" s="69">
        <f t="shared" si="465"/>
        <v>2.5000000000000001E-2</v>
      </c>
    </row>
    <row r="282" spans="1:28" s="2" customFormat="1" ht="13.5" customHeight="1" thickBot="1" x14ac:dyDescent="0.25">
      <c r="A282" s="21"/>
      <c r="B282" s="93"/>
      <c r="C282" s="10"/>
      <c r="D282" s="155"/>
      <c r="E282" s="107"/>
      <c r="F282" s="108"/>
      <c r="G282" s="108"/>
      <c r="H282" s="108"/>
      <c r="I282" s="108"/>
      <c r="J282" s="108"/>
      <c r="K282" s="72"/>
      <c r="L282" s="72"/>
      <c r="M282" s="72"/>
      <c r="N282" s="72"/>
      <c r="O282" s="72"/>
      <c r="P282" s="72"/>
      <c r="Q282" s="73"/>
      <c r="R282" s="74"/>
      <c r="S282" s="74"/>
      <c r="T282" s="74"/>
      <c r="U282" s="74"/>
      <c r="V282" s="74"/>
      <c r="W282" s="72"/>
      <c r="X282" s="72"/>
      <c r="Y282" s="72"/>
      <c r="Z282" s="72"/>
      <c r="AA282" s="72"/>
      <c r="AB282" s="72"/>
    </row>
    <row r="283" spans="1:28" s="2" customFormat="1" ht="13.5" customHeight="1" x14ac:dyDescent="0.2">
      <c r="A283" s="20">
        <v>74</v>
      </c>
      <c r="B283" s="97"/>
      <c r="C283" s="27"/>
      <c r="D283" s="27"/>
      <c r="E283" s="105">
        <f t="shared" ref="E283:I284" si="466">Q283</f>
        <v>67.17</v>
      </c>
      <c r="F283" s="105">
        <f t="shared" si="466"/>
        <v>69.86</v>
      </c>
      <c r="G283" s="105">
        <f t="shared" si="466"/>
        <v>72.650000000000006</v>
      </c>
      <c r="H283" s="105">
        <f t="shared" si="466"/>
        <v>75.56</v>
      </c>
      <c r="I283" s="105">
        <f t="shared" si="466"/>
        <v>78.58</v>
      </c>
      <c r="J283" s="105">
        <f>V283</f>
        <v>81.73</v>
      </c>
      <c r="K283" s="69"/>
      <c r="L283" s="69">
        <f>(F283/E283)-1</f>
        <v>4.0048E-2</v>
      </c>
      <c r="M283" s="69">
        <f t="shared" ref="M283:P283" si="467">(G283/F283)-1</f>
        <v>3.9937E-2</v>
      </c>
      <c r="N283" s="69">
        <f t="shared" si="467"/>
        <v>4.0055E-2</v>
      </c>
      <c r="O283" s="69">
        <f t="shared" si="467"/>
        <v>3.9967999999999997E-2</v>
      </c>
      <c r="P283" s="69">
        <f t="shared" si="467"/>
        <v>4.0086999999999998E-2</v>
      </c>
      <c r="Q283" s="119">
        <f>ROUND(VLOOKUP($A283,'2021 REG'!$A$9:$V$477,17,FALSE)*(1+$I$2),5)</f>
        <v>67.173019999999994</v>
      </c>
      <c r="R283" s="119">
        <f>ROUND(VLOOKUP($A283,'2021 REG'!$A$9:$V$477,18,FALSE)*(1+$I$2),5)</f>
        <v>69.859939999999995</v>
      </c>
      <c r="S283" s="119">
        <f>ROUND(VLOOKUP($A283,'2021 REG'!$A$9:$V$477,19,FALSE)*(1+$I$2),5)</f>
        <v>72.654349999999994</v>
      </c>
      <c r="T283" s="119">
        <f>ROUND(VLOOKUP($A283,'2021 REG'!$A$9:$V$477,20,FALSE)*(1+$I$2),5)</f>
        <v>75.56053</v>
      </c>
      <c r="U283" s="119">
        <f>ROUND(VLOOKUP($A283,'2021 REG'!$A$9:$V$477,21,FALSE)*(1+$I$2),5)</f>
        <v>78.582949999999997</v>
      </c>
      <c r="V283" s="119">
        <f>ROUND(VLOOKUP($A283,'2021 REG'!$A$9:$V$477,22,FALSE)*(1+$I$2),5)</f>
        <v>81.726259999999996</v>
      </c>
      <c r="W283" s="69"/>
      <c r="X283" s="69">
        <f>(R283/Q283)-1</f>
        <v>0.04</v>
      </c>
      <c r="Y283" s="69">
        <f t="shared" ref="Y283:AB283" si="468">(S283/R283)-1</f>
        <v>0.04</v>
      </c>
      <c r="Z283" s="69">
        <f t="shared" si="468"/>
        <v>0.04</v>
      </c>
      <c r="AA283" s="69">
        <f t="shared" si="468"/>
        <v>0.04</v>
      </c>
      <c r="AB283" s="69">
        <f t="shared" si="468"/>
        <v>0.04</v>
      </c>
    </row>
    <row r="284" spans="1:28" s="2" customFormat="1" ht="13.5" customHeight="1" x14ac:dyDescent="0.2">
      <c r="A284" s="6" t="s">
        <v>85</v>
      </c>
      <c r="B284" s="98"/>
      <c r="C284" s="30"/>
      <c r="D284" s="30"/>
      <c r="E284" s="106">
        <f t="shared" si="466"/>
        <v>139720</v>
      </c>
      <c r="F284" s="106">
        <f t="shared" si="466"/>
        <v>145309</v>
      </c>
      <c r="G284" s="106">
        <f t="shared" si="466"/>
        <v>151121</v>
      </c>
      <c r="H284" s="106">
        <f t="shared" si="466"/>
        <v>157166</v>
      </c>
      <c r="I284" s="106">
        <f t="shared" si="466"/>
        <v>163453</v>
      </c>
      <c r="J284" s="106">
        <f>V284</f>
        <v>169991</v>
      </c>
      <c r="K284" s="69">
        <f>(E283/E280)-1</f>
        <v>2.5027000000000001E-2</v>
      </c>
      <c r="L284" s="69">
        <f>(F283/F280)-1</f>
        <v>2.4941000000000001E-2</v>
      </c>
      <c r="M284" s="69">
        <f t="shared" ref="M284:P284" si="469">(G283/G280)-1</f>
        <v>2.4972000000000001E-2</v>
      </c>
      <c r="N284" s="69">
        <f t="shared" si="469"/>
        <v>2.4958999999999999E-2</v>
      </c>
      <c r="O284" s="69">
        <f t="shared" si="469"/>
        <v>2.4912E-2</v>
      </c>
      <c r="P284" s="69">
        <f t="shared" si="469"/>
        <v>2.5085E-2</v>
      </c>
      <c r="Q284" s="70">
        <f t="shared" ref="Q284:U284" si="470">ROUND((Q283*2080),5)</f>
        <v>139719.88159999999</v>
      </c>
      <c r="R284" s="71">
        <f t="shared" si="470"/>
        <v>145308.6752</v>
      </c>
      <c r="S284" s="71">
        <f t="shared" si="470"/>
        <v>151121.04800000001</v>
      </c>
      <c r="T284" s="71">
        <f t="shared" si="470"/>
        <v>157165.90239999999</v>
      </c>
      <c r="U284" s="71">
        <f t="shared" si="470"/>
        <v>163452.53599999999</v>
      </c>
      <c r="V284" s="71">
        <f>ROUND((V283*2080),5)</f>
        <v>169990.6208</v>
      </c>
      <c r="W284" s="69">
        <f>(Q283/Q280)-1</f>
        <v>2.5000000000000001E-2</v>
      </c>
      <c r="X284" s="69">
        <f>(R283/R280)-1</f>
        <v>2.5000000000000001E-2</v>
      </c>
      <c r="Y284" s="69">
        <f t="shared" ref="Y284:AB284" si="471">(S283/S280)-1</f>
        <v>2.5000000000000001E-2</v>
      </c>
      <c r="Z284" s="69">
        <f t="shared" si="471"/>
        <v>2.5000000000000001E-2</v>
      </c>
      <c r="AA284" s="69">
        <f t="shared" si="471"/>
        <v>2.5000000000000001E-2</v>
      </c>
      <c r="AB284" s="69">
        <f t="shared" si="471"/>
        <v>2.5000000000000001E-2</v>
      </c>
    </row>
    <row r="285" spans="1:28" s="2" customFormat="1" ht="13.5" customHeight="1" thickBot="1" x14ac:dyDescent="0.25">
      <c r="A285" s="6"/>
      <c r="B285" s="98"/>
      <c r="C285" s="30"/>
      <c r="D285" s="160"/>
      <c r="E285" s="111"/>
      <c r="F285" s="112"/>
      <c r="G285" s="112"/>
      <c r="H285" s="112"/>
      <c r="I285" s="112"/>
      <c r="J285" s="112"/>
      <c r="K285" s="79"/>
      <c r="L285" s="79"/>
      <c r="M285" s="79"/>
      <c r="N285" s="79"/>
      <c r="O285" s="79"/>
      <c r="P285" s="79"/>
      <c r="Q285" s="70"/>
      <c r="R285" s="71"/>
      <c r="S285" s="71"/>
      <c r="T285" s="71"/>
      <c r="U285" s="71"/>
      <c r="V285" s="71"/>
      <c r="W285" s="75"/>
      <c r="X285" s="75"/>
      <c r="Y285" s="75"/>
      <c r="Z285" s="75"/>
      <c r="AA285" s="75"/>
      <c r="AB285" s="75"/>
    </row>
    <row r="286" spans="1:28" s="2" customFormat="1" ht="13.5" customHeight="1" x14ac:dyDescent="0.2">
      <c r="A286" s="20">
        <v>75</v>
      </c>
      <c r="B286" s="89" t="s">
        <v>59</v>
      </c>
      <c r="C286" s="9" t="s">
        <v>39</v>
      </c>
      <c r="D286" s="105">
        <f t="shared" ref="D286:D287" si="472">+Q286*96%</f>
        <v>66.099999999999994</v>
      </c>
      <c r="E286" s="105">
        <f t="shared" ref="E286:I287" si="473">Q286</f>
        <v>68.849999999999994</v>
      </c>
      <c r="F286" s="105">
        <f t="shared" si="473"/>
        <v>71.61</v>
      </c>
      <c r="G286" s="105">
        <f t="shared" si="473"/>
        <v>74.47</v>
      </c>
      <c r="H286" s="105">
        <f t="shared" si="473"/>
        <v>77.45</v>
      </c>
      <c r="I286" s="105">
        <f t="shared" si="473"/>
        <v>80.55</v>
      </c>
      <c r="J286" s="105">
        <f>V286</f>
        <v>83.77</v>
      </c>
      <c r="K286" s="69"/>
      <c r="L286" s="69">
        <f>(F286/E286)-1</f>
        <v>4.0086999999999998E-2</v>
      </c>
      <c r="M286" s="69">
        <f t="shared" ref="M286:P286" si="474">(G286/F286)-1</f>
        <v>3.9939000000000002E-2</v>
      </c>
      <c r="N286" s="69">
        <f t="shared" si="474"/>
        <v>4.0016000000000003E-2</v>
      </c>
      <c r="O286" s="69">
        <f t="shared" si="474"/>
        <v>4.0025999999999999E-2</v>
      </c>
      <c r="P286" s="69">
        <f t="shared" si="474"/>
        <v>3.9974999999999997E-2</v>
      </c>
      <c r="Q286" s="119">
        <f>ROUND(VLOOKUP($A286,'2021 REG'!$A$9:$V$477,17,FALSE)*(1+$I$2),5)</f>
        <v>68.852339999999998</v>
      </c>
      <c r="R286" s="119">
        <f>ROUND(VLOOKUP($A286,'2021 REG'!$A$9:$V$477,18,FALSE)*(1+$I$2),5)</f>
        <v>71.606440000000006</v>
      </c>
      <c r="S286" s="119">
        <f>ROUND(VLOOKUP($A286,'2021 REG'!$A$9:$V$477,19,FALSE)*(1+$I$2),5)</f>
        <v>74.470699999999994</v>
      </c>
      <c r="T286" s="119">
        <f>ROUND(VLOOKUP($A286,'2021 REG'!$A$9:$V$477,20,FALSE)*(1+$I$2),5)</f>
        <v>77.449529999999996</v>
      </c>
      <c r="U286" s="119">
        <f>ROUND(VLOOKUP($A286,'2021 REG'!$A$9:$V$477,21,FALSE)*(1+$I$2),5)</f>
        <v>80.547529999999995</v>
      </c>
      <c r="V286" s="119">
        <f>ROUND(VLOOKUP($A286,'2021 REG'!$A$9:$V$477,22,FALSE)*(1+$I$2),5)</f>
        <v>83.769419999999997</v>
      </c>
      <c r="W286" s="69"/>
      <c r="X286" s="69">
        <f>(R286/Q286)-1</f>
        <v>0.04</v>
      </c>
      <c r="Y286" s="69">
        <f t="shared" ref="Y286:AB286" si="475">(S286/R286)-1</f>
        <v>0.04</v>
      </c>
      <c r="Z286" s="69">
        <f t="shared" si="475"/>
        <v>0.04</v>
      </c>
      <c r="AA286" s="69">
        <f t="shared" si="475"/>
        <v>0.04</v>
      </c>
      <c r="AB286" s="69">
        <f t="shared" si="475"/>
        <v>0.04</v>
      </c>
    </row>
    <row r="287" spans="1:28" s="2" customFormat="1" ht="13.5" customHeight="1" x14ac:dyDescent="0.2">
      <c r="A287" s="6" t="s">
        <v>85</v>
      </c>
      <c r="B287" s="223" t="s">
        <v>84</v>
      </c>
      <c r="C287" s="5" t="s">
        <v>39</v>
      </c>
      <c r="D287" s="106">
        <f t="shared" si="472"/>
        <v>137484</v>
      </c>
      <c r="E287" s="106">
        <f t="shared" si="473"/>
        <v>143213</v>
      </c>
      <c r="F287" s="106">
        <f t="shared" si="473"/>
        <v>148941</v>
      </c>
      <c r="G287" s="106">
        <f t="shared" si="473"/>
        <v>154899</v>
      </c>
      <c r="H287" s="106">
        <f t="shared" si="473"/>
        <v>161095</v>
      </c>
      <c r="I287" s="106">
        <f t="shared" si="473"/>
        <v>167539</v>
      </c>
      <c r="J287" s="106">
        <f>V287</f>
        <v>174240</v>
      </c>
      <c r="K287" s="69">
        <f t="shared" ref="K287:P287" si="476">(E286/E283)-1</f>
        <v>2.5010999999999999E-2</v>
      </c>
      <c r="L287" s="69">
        <f t="shared" si="476"/>
        <v>2.5049999999999999E-2</v>
      </c>
      <c r="M287" s="69">
        <f t="shared" si="476"/>
        <v>2.5052000000000001E-2</v>
      </c>
      <c r="N287" s="69">
        <f t="shared" si="476"/>
        <v>2.5013000000000001E-2</v>
      </c>
      <c r="O287" s="69">
        <f t="shared" si="476"/>
        <v>2.5069999999999999E-2</v>
      </c>
      <c r="P287" s="69">
        <f t="shared" si="476"/>
        <v>2.496E-2</v>
      </c>
      <c r="Q287" s="70">
        <f t="shared" ref="Q287:U287" si="477">ROUND((Q286*2080),5)</f>
        <v>143212.86720000001</v>
      </c>
      <c r="R287" s="71">
        <f t="shared" si="477"/>
        <v>148941.3952</v>
      </c>
      <c r="S287" s="71">
        <f t="shared" si="477"/>
        <v>154899.05600000001</v>
      </c>
      <c r="T287" s="71">
        <f t="shared" si="477"/>
        <v>161095.02239999999</v>
      </c>
      <c r="U287" s="71">
        <f t="shared" si="477"/>
        <v>167538.86240000001</v>
      </c>
      <c r="V287" s="71">
        <f>ROUND((V286*2080),5)</f>
        <v>174240.39360000001</v>
      </c>
      <c r="W287" s="69">
        <f t="shared" ref="W287:AB287" si="478">(Q286/Q283)-1</f>
        <v>2.5000000000000001E-2</v>
      </c>
      <c r="X287" s="69">
        <f t="shared" si="478"/>
        <v>2.5000000000000001E-2</v>
      </c>
      <c r="Y287" s="69">
        <f t="shared" si="478"/>
        <v>2.5000000000000001E-2</v>
      </c>
      <c r="Z287" s="69">
        <f t="shared" si="478"/>
        <v>2.5000000000000001E-2</v>
      </c>
      <c r="AA287" s="69">
        <f t="shared" si="478"/>
        <v>2.5000000000000001E-2</v>
      </c>
      <c r="AB287" s="69">
        <f t="shared" si="478"/>
        <v>2.5000000000000001E-2</v>
      </c>
    </row>
    <row r="288" spans="1:28" s="2" customFormat="1" ht="13.5" customHeight="1" x14ac:dyDescent="0.2">
      <c r="A288" s="6"/>
      <c r="B288" s="283" t="s">
        <v>183</v>
      </c>
      <c r="C288" s="224" t="s">
        <v>39</v>
      </c>
      <c r="D288" s="156"/>
      <c r="E288" s="111"/>
      <c r="F288" s="112"/>
      <c r="G288" s="112"/>
      <c r="H288" s="112"/>
      <c r="I288" s="112"/>
      <c r="J288" s="112"/>
      <c r="K288" s="75"/>
      <c r="L288" s="75"/>
      <c r="M288" s="75"/>
      <c r="N288" s="75"/>
      <c r="O288" s="75"/>
      <c r="P288" s="75"/>
      <c r="Q288" s="70"/>
      <c r="R288" s="71"/>
      <c r="S288" s="71"/>
      <c r="T288" s="71"/>
      <c r="U288" s="71"/>
      <c r="V288" s="71"/>
      <c r="W288" s="75"/>
      <c r="X288" s="75"/>
      <c r="Y288" s="75"/>
      <c r="Z288" s="75"/>
      <c r="AA288" s="75"/>
      <c r="AB288" s="75"/>
    </row>
    <row r="289" spans="1:28" s="2" customFormat="1" ht="13.5" customHeight="1" thickBot="1" x14ac:dyDescent="0.25">
      <c r="A289" s="6"/>
      <c r="B289" s="283"/>
      <c r="C289" s="30"/>
      <c r="D289" s="156"/>
      <c r="E289" s="111"/>
      <c r="F289" s="112"/>
      <c r="G289" s="112"/>
      <c r="H289" s="112"/>
      <c r="I289" s="112"/>
      <c r="J289" s="112"/>
      <c r="K289" s="79"/>
      <c r="L289" s="79"/>
      <c r="M289" s="79"/>
      <c r="N289" s="79"/>
      <c r="O289" s="79"/>
      <c r="P289" s="79"/>
      <c r="Q289" s="70"/>
      <c r="R289" s="71"/>
      <c r="S289" s="71"/>
      <c r="T289" s="71"/>
      <c r="U289" s="71"/>
      <c r="V289" s="71"/>
      <c r="W289" s="75"/>
      <c r="X289" s="75"/>
      <c r="Y289" s="75"/>
      <c r="Z289" s="75"/>
      <c r="AA289" s="75"/>
      <c r="AB289" s="75"/>
    </row>
    <row r="290" spans="1:28" s="2" customFormat="1" ht="13.5" customHeight="1" x14ac:dyDescent="0.2">
      <c r="A290" s="20">
        <v>76</v>
      </c>
      <c r="B290" s="92" t="s">
        <v>62</v>
      </c>
      <c r="C290" s="9" t="s">
        <v>39</v>
      </c>
      <c r="D290" s="105">
        <f t="shared" ref="D290:D291" si="479">+Q290*96%</f>
        <v>67.75</v>
      </c>
      <c r="E290" s="105">
        <f t="shared" ref="E290:I291" si="480">Q290</f>
        <v>70.569999999999993</v>
      </c>
      <c r="F290" s="105">
        <f t="shared" si="480"/>
        <v>73.400000000000006</v>
      </c>
      <c r="G290" s="105">
        <f t="shared" si="480"/>
        <v>76.33</v>
      </c>
      <c r="H290" s="105">
        <f t="shared" si="480"/>
        <v>79.39</v>
      </c>
      <c r="I290" s="105">
        <f t="shared" si="480"/>
        <v>82.56</v>
      </c>
      <c r="J290" s="105">
        <f>V290</f>
        <v>85.86</v>
      </c>
      <c r="K290" s="69"/>
      <c r="L290" s="69">
        <f>(F290/E290)-1</f>
        <v>4.0101999999999999E-2</v>
      </c>
      <c r="M290" s="69">
        <f t="shared" ref="M290:P290" si="481">(G290/F290)-1</f>
        <v>3.9918000000000002E-2</v>
      </c>
      <c r="N290" s="69">
        <f t="shared" si="481"/>
        <v>4.0089E-2</v>
      </c>
      <c r="O290" s="69">
        <f t="shared" si="481"/>
        <v>3.9928999999999999E-2</v>
      </c>
      <c r="P290" s="69">
        <f t="shared" si="481"/>
        <v>3.9971E-2</v>
      </c>
      <c r="Q290" s="119">
        <f>ROUND(VLOOKUP($A290,'2021 REG'!$A$9:$V$477,17,FALSE)*(1+$I$2),5)</f>
        <v>70.573639999999997</v>
      </c>
      <c r="R290" s="119">
        <f>ROUND(VLOOKUP($A290,'2021 REG'!$A$9:$V$477,18,FALSE)*(1+$I$2),5)</f>
        <v>73.396600000000007</v>
      </c>
      <c r="S290" s="119">
        <f>ROUND(VLOOKUP($A290,'2021 REG'!$A$9:$V$477,19,FALSE)*(1+$I$2),5)</f>
        <v>76.332470000000001</v>
      </c>
      <c r="T290" s="119">
        <f>ROUND(VLOOKUP($A290,'2021 REG'!$A$9:$V$477,20,FALSE)*(1+$I$2),5)</f>
        <v>79.385769999999994</v>
      </c>
      <c r="U290" s="119">
        <f>ROUND(VLOOKUP($A290,'2021 REG'!$A$9:$V$477,21,FALSE)*(1+$I$2),5)</f>
        <v>82.561210000000003</v>
      </c>
      <c r="V290" s="119">
        <f>ROUND(VLOOKUP($A290,'2021 REG'!$A$9:$V$477,22,FALSE)*(1+$I$2),5)</f>
        <v>85.863659999999996</v>
      </c>
      <c r="W290" s="69"/>
      <c r="X290" s="69">
        <f>(R290/Q290)-1</f>
        <v>0.04</v>
      </c>
      <c r="Y290" s="69">
        <f t="shared" ref="Y290:AB290" si="482">(S290/R290)-1</f>
        <v>0.04</v>
      </c>
      <c r="Z290" s="69">
        <f t="shared" si="482"/>
        <v>0.04</v>
      </c>
      <c r="AA290" s="69">
        <f t="shared" si="482"/>
        <v>0.04</v>
      </c>
      <c r="AB290" s="69">
        <f t="shared" si="482"/>
        <v>0.04</v>
      </c>
    </row>
    <row r="291" spans="1:28" s="2" customFormat="1" ht="13.5" customHeight="1" x14ac:dyDescent="0.2">
      <c r="A291" s="6" t="s">
        <v>85</v>
      </c>
      <c r="B291" s="90" t="s">
        <v>61</v>
      </c>
      <c r="C291" s="5"/>
      <c r="D291" s="106">
        <f t="shared" si="479"/>
        <v>140921</v>
      </c>
      <c r="E291" s="106">
        <f t="shared" si="480"/>
        <v>146793</v>
      </c>
      <c r="F291" s="106">
        <f t="shared" si="480"/>
        <v>152665</v>
      </c>
      <c r="G291" s="106">
        <f t="shared" si="480"/>
        <v>158772</v>
      </c>
      <c r="H291" s="106">
        <f t="shared" si="480"/>
        <v>165122</v>
      </c>
      <c r="I291" s="106">
        <f t="shared" si="480"/>
        <v>171727</v>
      </c>
      <c r="J291" s="106">
        <f>V291</f>
        <v>178596</v>
      </c>
      <c r="K291" s="69">
        <f t="shared" ref="K291:P291" si="483">(E290/E286)-1</f>
        <v>2.4982000000000001E-2</v>
      </c>
      <c r="L291" s="69">
        <f t="shared" si="483"/>
        <v>2.4996999999999998E-2</v>
      </c>
      <c r="M291" s="69">
        <f t="shared" si="483"/>
        <v>2.4976999999999999E-2</v>
      </c>
      <c r="N291" s="69">
        <f t="shared" si="483"/>
        <v>2.5048000000000001E-2</v>
      </c>
      <c r="O291" s="69">
        <f t="shared" si="483"/>
        <v>2.4952999999999999E-2</v>
      </c>
      <c r="P291" s="69">
        <f t="shared" si="483"/>
        <v>2.4948999999999999E-2</v>
      </c>
      <c r="Q291" s="70">
        <f t="shared" ref="Q291:U291" si="484">ROUND((Q290*2080),5)</f>
        <v>146793.17120000001</v>
      </c>
      <c r="R291" s="71">
        <f t="shared" si="484"/>
        <v>152664.92800000001</v>
      </c>
      <c r="S291" s="71">
        <f t="shared" si="484"/>
        <v>158771.53760000001</v>
      </c>
      <c r="T291" s="71">
        <f t="shared" si="484"/>
        <v>165122.40160000001</v>
      </c>
      <c r="U291" s="71">
        <f t="shared" si="484"/>
        <v>171727.3168</v>
      </c>
      <c r="V291" s="71">
        <f>ROUND((V290*2080),5)</f>
        <v>178596.41279999999</v>
      </c>
      <c r="W291" s="69">
        <f t="shared" ref="W291:AB291" si="485">(Q290/Q286)-1</f>
        <v>2.5000000000000001E-2</v>
      </c>
      <c r="X291" s="69">
        <f t="shared" si="485"/>
        <v>2.5000000000000001E-2</v>
      </c>
      <c r="Y291" s="69">
        <f t="shared" si="485"/>
        <v>2.5000000000000001E-2</v>
      </c>
      <c r="Z291" s="69">
        <f t="shared" si="485"/>
        <v>2.5000000000000001E-2</v>
      </c>
      <c r="AA291" s="69">
        <f t="shared" si="485"/>
        <v>2.5000000000000001E-2</v>
      </c>
      <c r="AB291" s="69">
        <f t="shared" si="485"/>
        <v>2.5000000000000001E-2</v>
      </c>
    </row>
    <row r="292" spans="1:28" s="2" customFormat="1" ht="13.5" customHeight="1" thickBot="1" x14ac:dyDescent="0.25">
      <c r="A292" s="22"/>
      <c r="B292" s="91"/>
      <c r="C292" s="8"/>
      <c r="D292" s="106"/>
      <c r="E292" s="170"/>
      <c r="F292" s="106"/>
      <c r="G292" s="106"/>
      <c r="H292" s="106"/>
      <c r="I292" s="106"/>
      <c r="J292" s="106"/>
      <c r="K292" s="191"/>
      <c r="L292" s="191"/>
      <c r="M292" s="191"/>
      <c r="N292" s="191"/>
      <c r="O292" s="191"/>
      <c r="P292" s="191"/>
      <c r="Q292" s="70"/>
      <c r="R292" s="71"/>
      <c r="S292" s="71"/>
      <c r="T292" s="71"/>
      <c r="U292" s="71"/>
      <c r="V292" s="71"/>
      <c r="W292" s="69"/>
      <c r="X292" s="69"/>
      <c r="Y292" s="69"/>
      <c r="Z292" s="69"/>
      <c r="AA292" s="69"/>
      <c r="AB292" s="69"/>
    </row>
    <row r="293" spans="1:28" s="2" customFormat="1" ht="13.5" customHeight="1" x14ac:dyDescent="0.2">
      <c r="A293" s="20">
        <v>77</v>
      </c>
      <c r="B293" s="89" t="s">
        <v>58</v>
      </c>
      <c r="C293" s="9" t="s">
        <v>39</v>
      </c>
      <c r="D293" s="105">
        <f t="shared" ref="D293:D294" si="486">+Q293*96%</f>
        <v>69.44</v>
      </c>
      <c r="E293" s="105">
        <f t="shared" ref="E293:I294" si="487">Q293</f>
        <v>72.34</v>
      </c>
      <c r="F293" s="105">
        <f t="shared" si="487"/>
        <v>75.23</v>
      </c>
      <c r="G293" s="105">
        <f t="shared" si="487"/>
        <v>78.239999999999995</v>
      </c>
      <c r="H293" s="105">
        <f t="shared" si="487"/>
        <v>81.37</v>
      </c>
      <c r="I293" s="105">
        <f t="shared" si="487"/>
        <v>84.63</v>
      </c>
      <c r="J293" s="105">
        <f>V293</f>
        <v>88.01</v>
      </c>
      <c r="K293" s="69"/>
      <c r="L293" s="69">
        <f>(F293/E293)-1</f>
        <v>3.9949999999999999E-2</v>
      </c>
      <c r="M293" s="69">
        <f t="shared" ref="M293:P293" si="488">(G293/F293)-1</f>
        <v>4.0010999999999998E-2</v>
      </c>
      <c r="N293" s="69">
        <f t="shared" si="488"/>
        <v>4.0004999999999999E-2</v>
      </c>
      <c r="O293" s="69">
        <f t="shared" si="488"/>
        <v>4.0064000000000002E-2</v>
      </c>
      <c r="P293" s="69">
        <f t="shared" si="488"/>
        <v>3.9939000000000002E-2</v>
      </c>
      <c r="Q293" s="119">
        <f>ROUND((Q290*(1+0.025)),5)</f>
        <v>72.337980000000002</v>
      </c>
      <c r="R293" s="119">
        <f t="shared" ref="R293:V293" si="489">ROUND((R290*(1+0.025)),5)</f>
        <v>75.231520000000003</v>
      </c>
      <c r="S293" s="119">
        <f t="shared" si="489"/>
        <v>78.240780000000001</v>
      </c>
      <c r="T293" s="119">
        <f t="shared" si="489"/>
        <v>81.370410000000007</v>
      </c>
      <c r="U293" s="119">
        <f t="shared" si="489"/>
        <v>84.625240000000005</v>
      </c>
      <c r="V293" s="119">
        <f t="shared" si="489"/>
        <v>88.010249999999999</v>
      </c>
      <c r="W293" s="69"/>
      <c r="X293" s="69">
        <f>(R293/Q293)-1</f>
        <v>0.04</v>
      </c>
      <c r="Y293" s="69">
        <f t="shared" ref="Y293:AB293" si="490">(S293/R293)-1</f>
        <v>0.04</v>
      </c>
      <c r="Z293" s="69">
        <f t="shared" si="490"/>
        <v>0.04</v>
      </c>
      <c r="AA293" s="69">
        <f t="shared" si="490"/>
        <v>0.04</v>
      </c>
      <c r="AB293" s="69">
        <f t="shared" si="490"/>
        <v>0.04</v>
      </c>
    </row>
    <row r="294" spans="1:28" s="2" customFormat="1" ht="13.5" customHeight="1" thickBot="1" x14ac:dyDescent="0.25">
      <c r="A294" s="22" t="s">
        <v>85</v>
      </c>
      <c r="B294" s="91"/>
      <c r="C294" s="8" t="s">
        <v>39</v>
      </c>
      <c r="D294" s="174">
        <f t="shared" si="486"/>
        <v>144444</v>
      </c>
      <c r="E294" s="174">
        <f t="shared" si="487"/>
        <v>150463</v>
      </c>
      <c r="F294" s="174">
        <f t="shared" si="487"/>
        <v>156482</v>
      </c>
      <c r="G294" s="174">
        <f t="shared" si="487"/>
        <v>162741</v>
      </c>
      <c r="H294" s="174">
        <f t="shared" si="487"/>
        <v>169250</v>
      </c>
      <c r="I294" s="174">
        <f t="shared" si="487"/>
        <v>176020</v>
      </c>
      <c r="J294" s="174">
        <f>V294</f>
        <v>183061</v>
      </c>
      <c r="K294" s="191">
        <f>(E293/E290)-1</f>
        <v>2.5080999999999999E-2</v>
      </c>
      <c r="L294" s="191">
        <f t="shared" ref="L294:P294" si="491">(F293/F290)-1</f>
        <v>2.4931999999999999E-2</v>
      </c>
      <c r="M294" s="191">
        <f t="shared" si="491"/>
        <v>2.5023E-2</v>
      </c>
      <c r="N294" s="191">
        <f t="shared" si="491"/>
        <v>2.494E-2</v>
      </c>
      <c r="O294" s="191">
        <f t="shared" si="491"/>
        <v>2.5073000000000002E-2</v>
      </c>
      <c r="P294" s="191">
        <f t="shared" si="491"/>
        <v>2.5041000000000001E-2</v>
      </c>
      <c r="Q294" s="70">
        <f t="shared" ref="Q294:U294" si="492">ROUND((Q293*2080),5)</f>
        <v>150462.99840000001</v>
      </c>
      <c r="R294" s="71">
        <f t="shared" si="492"/>
        <v>156481.56159999999</v>
      </c>
      <c r="S294" s="71">
        <f t="shared" si="492"/>
        <v>162740.8224</v>
      </c>
      <c r="T294" s="71">
        <f t="shared" si="492"/>
        <v>169250.4528</v>
      </c>
      <c r="U294" s="71">
        <f t="shared" si="492"/>
        <v>176020.49919999999</v>
      </c>
      <c r="V294" s="71">
        <f>ROUND((V293*2080),5)</f>
        <v>183061.32</v>
      </c>
      <c r="W294" s="69">
        <f>(Q293/Q290)-1</f>
        <v>2.5000000000000001E-2</v>
      </c>
      <c r="X294" s="69">
        <f t="shared" ref="X294:AB294" si="493">(R293/R290)-1</f>
        <v>2.5000000000000001E-2</v>
      </c>
      <c r="Y294" s="69">
        <f t="shared" si="493"/>
        <v>2.5000000000000001E-2</v>
      </c>
      <c r="Z294" s="69">
        <f t="shared" si="493"/>
        <v>2.5000000000000001E-2</v>
      </c>
      <c r="AA294" s="69">
        <f t="shared" si="493"/>
        <v>2.5000000000000001E-2</v>
      </c>
      <c r="AB294" s="69">
        <f t="shared" si="493"/>
        <v>2.5000000000000001E-2</v>
      </c>
    </row>
    <row r="296" spans="1:28" s="82" customFormat="1" x14ac:dyDescent="0.3">
      <c r="A296" s="117"/>
      <c r="B296" s="118"/>
      <c r="C296" s="117"/>
      <c r="D296" s="171"/>
      <c r="E296" s="171"/>
      <c r="F296" s="171"/>
      <c r="G296" s="171"/>
      <c r="H296" s="171"/>
      <c r="I296" s="171"/>
      <c r="J296" s="171"/>
      <c r="K296" s="24"/>
      <c r="R296" s="83"/>
      <c r="S296" s="83"/>
      <c r="T296" s="83"/>
      <c r="U296" s="83"/>
      <c r="V296" s="83"/>
      <c r="W296" s="83"/>
    </row>
  </sheetData>
  <mergeCells count="50">
    <mergeCell ref="Q5:V5"/>
    <mergeCell ref="W5:AB5"/>
    <mergeCell ref="D39:D41"/>
    <mergeCell ref="D30:D32"/>
    <mergeCell ref="E30:E32"/>
    <mergeCell ref="F30:F32"/>
    <mergeCell ref="D33:D35"/>
    <mergeCell ref="E33:E35"/>
    <mergeCell ref="D36:D38"/>
    <mergeCell ref="E36:E38"/>
    <mergeCell ref="D24:D26"/>
    <mergeCell ref="E24:E26"/>
    <mergeCell ref="F24:F26"/>
    <mergeCell ref="G24:G26"/>
    <mergeCell ref="D27:D29"/>
    <mergeCell ref="E27:E29"/>
    <mergeCell ref="F27:F29"/>
    <mergeCell ref="E15:E17"/>
    <mergeCell ref="F15:F17"/>
    <mergeCell ref="G15:G17"/>
    <mergeCell ref="H15:H17"/>
    <mergeCell ref="D21:D23"/>
    <mergeCell ref="E21:E23"/>
    <mergeCell ref="F21:F23"/>
    <mergeCell ref="G21:G23"/>
    <mergeCell ref="H21:H23"/>
    <mergeCell ref="G9:G11"/>
    <mergeCell ref="H9:H11"/>
    <mergeCell ref="D15:D17"/>
    <mergeCell ref="D18:D20"/>
    <mergeCell ref="E18:E20"/>
    <mergeCell ref="F18:F20"/>
    <mergeCell ref="G18:G20"/>
    <mergeCell ref="H18:H20"/>
    <mergeCell ref="A1:B1"/>
    <mergeCell ref="A5:J5"/>
    <mergeCell ref="D6:D7"/>
    <mergeCell ref="I15:I17"/>
    <mergeCell ref="I9:I11"/>
    <mergeCell ref="J9:J11"/>
    <mergeCell ref="D12:D14"/>
    <mergeCell ref="E12:E14"/>
    <mergeCell ref="F12:F14"/>
    <mergeCell ref="G12:G14"/>
    <mergeCell ref="H12:H14"/>
    <mergeCell ref="I12:I14"/>
    <mergeCell ref="J12:J14"/>
    <mergeCell ref="D9:D11"/>
    <mergeCell ref="E9:E11"/>
    <mergeCell ref="F9:F11"/>
  </mergeCells>
  <printOptions horizontalCentered="1"/>
  <pageMargins left="0" right="0" top="0.75" bottom="0.53" header="0.3" footer="0.3"/>
  <pageSetup fitToHeight="7" orientation="landscape" r:id="rId1"/>
  <rowBreaks count="9" manualBreakCount="9">
    <brk id="38" max="9" man="1"/>
    <brk id="68" max="9" man="1"/>
    <brk id="98" max="9" man="1"/>
    <brk id="128" max="9" man="1"/>
    <brk id="155" max="9" man="1"/>
    <brk id="178" max="9" man="1"/>
    <brk id="206" max="9" man="1"/>
    <brk id="234" max="9" man="1"/>
    <brk id="26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BECD7-7C95-49ED-9220-C18927260E0D}">
  <sheetPr>
    <tabColor rgb="FF92D050"/>
  </sheetPr>
  <dimension ref="A1:J122"/>
  <sheetViews>
    <sheetView topLeftCell="A22" zoomScaleNormal="100" zoomScaleSheetLayoutView="100" workbookViewId="0">
      <selection activeCell="B42" sqref="B42"/>
    </sheetView>
  </sheetViews>
  <sheetFormatPr defaultRowHeight="14.4" x14ac:dyDescent="0.3"/>
  <cols>
    <col min="1" max="1" width="5.44140625" style="19" customWidth="1"/>
    <col min="2" max="2" width="36.109375" style="19" customWidth="1"/>
    <col min="3" max="3" width="15.88671875" customWidth="1"/>
    <col min="4" max="4" width="14.44140625" customWidth="1"/>
    <col min="5" max="5" width="14.109375" customWidth="1"/>
  </cols>
  <sheetData>
    <row r="1" spans="1:10" s="124" customFormat="1" x14ac:dyDescent="0.3">
      <c r="A1" s="121" t="s">
        <v>0</v>
      </c>
      <c r="B1" s="122"/>
      <c r="C1" s="4"/>
      <c r="D1" s="166" t="s">
        <v>160</v>
      </c>
      <c r="E1" s="13">
        <f>+'2022 REG'!I2</f>
        <v>1.7299999999999999E-2</v>
      </c>
      <c r="F1" s="1"/>
    </row>
    <row r="2" spans="1:10" s="124" customFormat="1" x14ac:dyDescent="0.3">
      <c r="A2" s="121" t="s">
        <v>111</v>
      </c>
      <c r="B2" s="125"/>
      <c r="C2" s="4"/>
      <c r="D2" s="14" t="s">
        <v>32</v>
      </c>
      <c r="E2" s="15" t="s">
        <v>180</v>
      </c>
      <c r="F2" s="15"/>
    </row>
    <row r="3" spans="1:10" s="124" customFormat="1" x14ac:dyDescent="0.3">
      <c r="A3" s="126">
        <v>2022</v>
      </c>
      <c r="B3" s="125"/>
      <c r="C3" s="4"/>
      <c r="D3" s="14"/>
      <c r="E3" s="2"/>
      <c r="F3" s="15"/>
    </row>
    <row r="4" spans="1:10" s="124" customFormat="1" ht="10.8" thickBot="1" x14ac:dyDescent="0.25">
      <c r="A4" s="4"/>
      <c r="B4" s="127"/>
      <c r="C4" s="4"/>
      <c r="D4" s="102"/>
      <c r="E4" s="4"/>
      <c r="F4" s="123"/>
    </row>
    <row r="5" spans="1:10" s="130" customFormat="1" ht="15" customHeight="1" x14ac:dyDescent="0.2">
      <c r="A5" s="31"/>
      <c r="B5" s="128"/>
      <c r="C5" s="129"/>
      <c r="D5" s="299" t="s">
        <v>112</v>
      </c>
      <c r="E5" s="300"/>
      <c r="F5" s="123"/>
    </row>
    <row r="6" spans="1:10" s="124" customFormat="1" ht="10.8" thickBot="1" x14ac:dyDescent="0.25">
      <c r="A6" s="28" t="s">
        <v>5</v>
      </c>
      <c r="B6" s="131" t="s">
        <v>6</v>
      </c>
      <c r="C6" s="16" t="s">
        <v>34</v>
      </c>
      <c r="D6" s="132" t="s">
        <v>113</v>
      </c>
      <c r="E6" s="133" t="s">
        <v>114</v>
      </c>
      <c r="F6" s="123"/>
    </row>
    <row r="7" spans="1:10" s="124" customFormat="1" ht="13.5" customHeight="1" x14ac:dyDescent="0.2">
      <c r="A7" s="17">
        <v>1</v>
      </c>
      <c r="B7" s="134" t="s">
        <v>117</v>
      </c>
      <c r="C7" s="3" t="s">
        <v>63</v>
      </c>
      <c r="D7" s="167">
        <f>ROUND(VLOOKUP($A7,'2021 Extra Help'!$A$7:$V$499,4,FALSE)*(1+$E$1),5)</f>
        <v>14.03</v>
      </c>
      <c r="E7" s="167">
        <f>ROUND(VLOOKUP($A7,'2021 Extra Help'!$A$7:$V$499,5,FALSE)*(1+$E$1),5)</f>
        <v>15.16</v>
      </c>
      <c r="F7" s="123"/>
      <c r="G7" s="123"/>
      <c r="H7" s="123"/>
      <c r="J7" s="135"/>
    </row>
    <row r="8" spans="1:10" s="124" customFormat="1" ht="13.5" customHeight="1" x14ac:dyDescent="0.2">
      <c r="A8" s="17"/>
      <c r="B8" s="136" t="s">
        <v>144</v>
      </c>
      <c r="C8" s="5" t="s">
        <v>63</v>
      </c>
      <c r="D8" s="137"/>
      <c r="E8" s="137"/>
      <c r="F8" s="123"/>
    </row>
    <row r="9" spans="1:10" s="124" customFormat="1" ht="13.5" customHeight="1" x14ac:dyDescent="0.2">
      <c r="A9" s="17"/>
      <c r="B9" s="136" t="s">
        <v>150</v>
      </c>
      <c r="C9" s="5" t="s">
        <v>63</v>
      </c>
      <c r="D9" s="137"/>
      <c r="E9" s="137"/>
      <c r="F9" s="123"/>
    </row>
    <row r="10" spans="1:10" s="124" customFormat="1" ht="13.5" customHeight="1" thickBot="1" x14ac:dyDescent="0.25">
      <c r="A10" s="21"/>
      <c r="B10" s="138"/>
      <c r="C10" s="8"/>
      <c r="D10" s="139"/>
      <c r="E10" s="139"/>
      <c r="F10" s="123"/>
    </row>
    <row r="11" spans="1:10" s="124" customFormat="1" ht="13.5" customHeight="1" x14ac:dyDescent="0.2">
      <c r="A11" s="20">
        <v>2</v>
      </c>
      <c r="B11" s="140" t="s">
        <v>118</v>
      </c>
      <c r="C11" s="9" t="s">
        <v>63</v>
      </c>
      <c r="D11" s="167">
        <f>ROUND(VLOOKUP($A11,'2021 Extra Help'!$A$7:$V$499,4,FALSE)*(1+$E$1),5)</f>
        <v>14.27</v>
      </c>
      <c r="E11" s="167">
        <f>ROUND(VLOOKUP($A11,'2021 Extra Help'!$A$7:$V$499,5,FALSE)*(1+$E$1),5)</f>
        <v>15.47</v>
      </c>
      <c r="F11" s="123"/>
      <c r="G11" s="135"/>
    </row>
    <row r="12" spans="1:10" s="124" customFormat="1" ht="13.5" customHeight="1" x14ac:dyDescent="0.2">
      <c r="A12" s="17"/>
      <c r="B12" s="134" t="s">
        <v>119</v>
      </c>
      <c r="C12" s="5" t="s">
        <v>63</v>
      </c>
      <c r="D12" s="217"/>
      <c r="E12" s="217"/>
      <c r="F12" s="168"/>
    </row>
    <row r="13" spans="1:10" s="124" customFormat="1" ht="13.5" customHeight="1" x14ac:dyDescent="0.2">
      <c r="A13" s="17"/>
      <c r="B13" s="134" t="s">
        <v>120</v>
      </c>
      <c r="C13" s="3" t="s">
        <v>63</v>
      </c>
      <c r="D13" s="217"/>
      <c r="E13" s="217"/>
      <c r="F13" s="123"/>
    </row>
    <row r="14" spans="1:10" s="124" customFormat="1" ht="13.5" customHeight="1" x14ac:dyDescent="0.2">
      <c r="A14" s="17"/>
      <c r="B14" s="178"/>
      <c r="C14" s="3"/>
      <c r="D14" s="137"/>
      <c r="E14" s="137"/>
      <c r="F14" s="123"/>
    </row>
    <row r="15" spans="1:10" s="124" customFormat="1" ht="13.5" customHeight="1" thickBot="1" x14ac:dyDescent="0.25">
      <c r="A15" s="17"/>
      <c r="B15" s="136"/>
      <c r="C15" s="5"/>
      <c r="D15" s="137"/>
      <c r="E15" s="137"/>
      <c r="F15" s="123"/>
    </row>
    <row r="16" spans="1:10" s="124" customFormat="1" ht="13.5" customHeight="1" x14ac:dyDescent="0.2">
      <c r="A16" s="20">
        <v>3</v>
      </c>
      <c r="B16" s="140" t="s">
        <v>122</v>
      </c>
      <c r="C16" s="9" t="s">
        <v>63</v>
      </c>
      <c r="D16" s="167">
        <f>ROUND(VLOOKUP($A16,'2021 Extra Help'!$A$7:$V$499,4,FALSE)*(1+$E$1),5)</f>
        <v>14.51</v>
      </c>
      <c r="E16" s="167">
        <f>ROUND(VLOOKUP($A16,'2021 Extra Help'!$A$7:$V$499,5,FALSE)*(1+$E$1),5)</f>
        <v>15.8</v>
      </c>
      <c r="F16" s="123"/>
      <c r="G16" s="135"/>
    </row>
    <row r="17" spans="1:7" s="124" customFormat="1" ht="13.5" customHeight="1" x14ac:dyDescent="0.2">
      <c r="A17" s="17"/>
      <c r="B17" s="136" t="s">
        <v>123</v>
      </c>
      <c r="C17" s="5" t="s">
        <v>63</v>
      </c>
      <c r="D17" s="137"/>
      <c r="E17" s="137"/>
      <c r="F17" s="123"/>
    </row>
    <row r="18" spans="1:7" s="124" customFormat="1" ht="13.5" customHeight="1" thickBot="1" x14ac:dyDescent="0.25">
      <c r="A18" s="21"/>
      <c r="B18" s="138" t="s">
        <v>164</v>
      </c>
      <c r="C18" s="8" t="s">
        <v>63</v>
      </c>
      <c r="D18" s="139"/>
      <c r="E18" s="139"/>
      <c r="F18" s="123"/>
    </row>
    <row r="19" spans="1:7" s="124" customFormat="1" ht="13.5" customHeight="1" x14ac:dyDescent="0.2">
      <c r="A19" s="20">
        <v>4</v>
      </c>
      <c r="B19" s="140" t="s">
        <v>124</v>
      </c>
      <c r="C19" s="9" t="s">
        <v>63</v>
      </c>
      <c r="D19" s="167">
        <f>ROUND(VLOOKUP($A19,'2021 Extra Help'!$A$7:$V$499,4,FALSE)*(1+$E$1),5)</f>
        <v>14.76</v>
      </c>
      <c r="E19" s="167">
        <f>ROUND(VLOOKUP($A19,'2021 Extra Help'!$A$7:$V$499,5,FALSE)*(1+$E$1),5)</f>
        <v>16.14</v>
      </c>
      <c r="F19" s="123"/>
      <c r="G19" s="135"/>
    </row>
    <row r="20" spans="1:7" s="124" customFormat="1" ht="13.5" customHeight="1" thickBot="1" x14ac:dyDescent="0.25">
      <c r="A20" s="17"/>
      <c r="B20" s="136"/>
      <c r="C20" s="5"/>
      <c r="D20" s="137"/>
      <c r="E20" s="137"/>
      <c r="F20" s="123"/>
    </row>
    <row r="21" spans="1:7" s="124" customFormat="1" ht="13.5" customHeight="1" x14ac:dyDescent="0.2">
      <c r="A21" s="20">
        <v>5</v>
      </c>
      <c r="B21" s="140" t="s">
        <v>126</v>
      </c>
      <c r="C21" s="9" t="s">
        <v>63</v>
      </c>
      <c r="D21" s="167">
        <f>ROUND(VLOOKUP($A21,'2021 Extra Help'!$A$7:$V$499,4,FALSE)*(1+$E$1),5)</f>
        <v>15.01</v>
      </c>
      <c r="E21" s="167">
        <f>ROUND(VLOOKUP($A21,'2021 Extra Help'!$A$7:$V$499,5,FALSE)*(1+$E$1),5)</f>
        <v>16.489999999999998</v>
      </c>
      <c r="F21" s="123"/>
      <c r="G21" s="135"/>
    </row>
    <row r="22" spans="1:7" s="124" customFormat="1" ht="13.5" customHeight="1" x14ac:dyDescent="0.2">
      <c r="A22" s="17"/>
      <c r="B22" s="134"/>
      <c r="C22" s="5" t="s">
        <v>63</v>
      </c>
      <c r="D22" s="217"/>
      <c r="E22" s="217"/>
      <c r="F22" s="123"/>
    </row>
    <row r="23" spans="1:7" s="124" customFormat="1" ht="13.5" customHeight="1" x14ac:dyDescent="0.2">
      <c r="A23" s="17"/>
      <c r="B23" s="136"/>
      <c r="C23" s="5"/>
      <c r="D23" s="137"/>
      <c r="E23" s="137"/>
      <c r="F23" s="123"/>
    </row>
    <row r="24" spans="1:7" s="124" customFormat="1" ht="13.5" customHeight="1" thickBot="1" x14ac:dyDescent="0.25">
      <c r="A24" s="21"/>
      <c r="B24" s="138"/>
      <c r="C24" s="8"/>
      <c r="D24" s="139"/>
      <c r="E24" s="139"/>
      <c r="F24" s="123"/>
    </row>
    <row r="25" spans="1:7" s="124" customFormat="1" ht="13.5" customHeight="1" x14ac:dyDescent="0.2">
      <c r="A25" s="20">
        <v>6</v>
      </c>
      <c r="B25" s="140"/>
      <c r="C25" s="9"/>
      <c r="D25" s="167">
        <f>ROUND(VLOOKUP($A25,'2021 Extra Help'!$A$7:$V$499,4,FALSE)*(1+$E$1),5)</f>
        <v>15.27</v>
      </c>
      <c r="E25" s="167">
        <f>ROUND(VLOOKUP($A25,'2021 Extra Help'!$A$7:$V$499,5,FALSE)*(1+$E$1),5)</f>
        <v>16.84</v>
      </c>
      <c r="F25" s="123"/>
    </row>
    <row r="26" spans="1:7" s="124" customFormat="1" ht="13.5" customHeight="1" thickBot="1" x14ac:dyDescent="0.25">
      <c r="A26" s="17"/>
      <c r="B26" s="136"/>
      <c r="C26" s="5"/>
      <c r="D26" s="106"/>
      <c r="E26" s="106"/>
      <c r="F26" s="123"/>
    </row>
    <row r="27" spans="1:7" s="124" customFormat="1" ht="13.5" customHeight="1" x14ac:dyDescent="0.2">
      <c r="A27" s="20">
        <v>7</v>
      </c>
      <c r="B27" s="140"/>
      <c r="C27" s="9"/>
      <c r="D27" s="167">
        <f>ROUND(VLOOKUP($A27,'2021 Extra Help'!$A$7:$V$499,4,FALSE)*(1+$E$1),5)</f>
        <v>15.52</v>
      </c>
      <c r="E27" s="167">
        <f>ROUND(VLOOKUP($A27,'2021 Extra Help'!$A$7:$V$499,5,FALSE)*(1+$E$1),5)</f>
        <v>17.2</v>
      </c>
      <c r="F27" s="123"/>
    </row>
    <row r="28" spans="1:7" s="124" customFormat="1" ht="13.5" customHeight="1" thickBot="1" x14ac:dyDescent="0.25">
      <c r="A28" s="21"/>
      <c r="B28" s="138"/>
      <c r="C28" s="8"/>
      <c r="D28" s="107"/>
      <c r="E28" s="108"/>
      <c r="F28" s="123"/>
    </row>
    <row r="29" spans="1:7" s="124" customFormat="1" ht="13.5" customHeight="1" x14ac:dyDescent="0.2">
      <c r="A29" s="20">
        <v>8</v>
      </c>
      <c r="B29" s="140"/>
      <c r="C29" s="9"/>
      <c r="D29" s="167">
        <f>ROUND(VLOOKUP($A29,'2021 Extra Help'!$A$7:$V$499,4,FALSE)*(1+$E$1),5)</f>
        <v>15.78</v>
      </c>
      <c r="E29" s="167">
        <f>ROUND(VLOOKUP($A29,'2021 Extra Help'!$A$7:$V$499,5,FALSE)*(1+$E$1),5)</f>
        <v>17.559999999999999</v>
      </c>
      <c r="F29" s="123"/>
      <c r="G29" s="135"/>
    </row>
    <row r="30" spans="1:7" s="124" customFormat="1" ht="13.5" customHeight="1" thickBot="1" x14ac:dyDescent="0.25">
      <c r="A30" s="21"/>
      <c r="B30" s="138"/>
      <c r="C30" s="8"/>
      <c r="D30" s="107"/>
      <c r="E30" s="108"/>
      <c r="F30" s="123"/>
    </row>
    <row r="31" spans="1:7" s="124" customFormat="1" ht="13.5" customHeight="1" x14ac:dyDescent="0.2">
      <c r="A31" s="20">
        <v>9</v>
      </c>
      <c r="B31" s="140" t="s">
        <v>128</v>
      </c>
      <c r="C31" s="9" t="s">
        <v>63</v>
      </c>
      <c r="D31" s="167">
        <f>ROUND(VLOOKUP($A31,'2021 Extra Help'!$A$7:$V$499,4,FALSE)*(1+$E$1),5)</f>
        <v>16.059999999999999</v>
      </c>
      <c r="E31" s="167">
        <f>ROUND(VLOOKUP($A31,'2021 Extra Help'!$A$7:$V$499,5,FALSE)*(1+$E$1),5)</f>
        <v>17.940000000000001</v>
      </c>
      <c r="F31" s="123"/>
      <c r="G31" s="135"/>
    </row>
    <row r="32" spans="1:7" s="124" customFormat="1" ht="13.5" customHeight="1" x14ac:dyDescent="0.2">
      <c r="A32" s="17"/>
      <c r="B32" s="134" t="s">
        <v>130</v>
      </c>
      <c r="C32" s="5" t="s">
        <v>63</v>
      </c>
      <c r="D32" s="217"/>
      <c r="E32" s="217"/>
      <c r="F32" s="123"/>
      <c r="G32" s="135"/>
    </row>
    <row r="33" spans="1:7" s="124" customFormat="1" ht="13.5" customHeight="1" x14ac:dyDescent="0.2">
      <c r="A33" s="17"/>
      <c r="B33" s="136"/>
      <c r="C33" s="5"/>
      <c r="D33" s="217"/>
      <c r="E33" s="217"/>
      <c r="F33" s="123"/>
      <c r="G33" s="135"/>
    </row>
    <row r="34" spans="1:7" s="124" customFormat="1" ht="13.5" customHeight="1" thickBot="1" x14ac:dyDescent="0.25">
      <c r="A34" s="21"/>
      <c r="B34" s="138"/>
      <c r="C34" s="8"/>
      <c r="D34" s="107"/>
      <c r="E34" s="108"/>
      <c r="F34" s="123"/>
    </row>
    <row r="35" spans="1:7" s="124" customFormat="1" ht="13.5" customHeight="1" x14ac:dyDescent="0.2">
      <c r="A35" s="20">
        <v>10</v>
      </c>
      <c r="B35" s="134" t="s">
        <v>127</v>
      </c>
      <c r="C35" s="9"/>
      <c r="D35" s="167">
        <f>ROUND(VLOOKUP($A35,'2021 Extra Help'!$A$7:$V$499,4,FALSE)*(1+$E$1),5)</f>
        <v>16.329999999999998</v>
      </c>
      <c r="E35" s="167">
        <f>ROUND(VLOOKUP($A35,'2021 Extra Help'!$A$7:$V$499,5,FALSE)*(1+$E$1),5)</f>
        <v>18.309999999999999</v>
      </c>
      <c r="F35" s="123"/>
      <c r="G35" s="135"/>
    </row>
    <row r="36" spans="1:7" s="124" customFormat="1" ht="13.5" customHeight="1" thickBot="1" x14ac:dyDescent="0.25">
      <c r="A36" s="21"/>
      <c r="B36" s="138"/>
      <c r="C36" s="8"/>
      <c r="D36" s="107"/>
      <c r="E36" s="108"/>
      <c r="F36" s="123"/>
    </row>
    <row r="37" spans="1:7" s="124" customFormat="1" ht="13.5" customHeight="1" x14ac:dyDescent="0.2">
      <c r="A37" s="20">
        <v>11</v>
      </c>
      <c r="B37" s="140" t="s">
        <v>131</v>
      </c>
      <c r="C37" s="9" t="s">
        <v>63</v>
      </c>
      <c r="D37" s="167">
        <f>ROUND(VLOOKUP($A37,'2021 Extra Help'!$A$7:$V$499,4,FALSE)*(1+$E$1),5)</f>
        <v>16.600000000000001</v>
      </c>
      <c r="E37" s="167">
        <f>ROUND(VLOOKUP($A37,'2021 Extra Help'!$A$7:$V$499,5,FALSE)*(1+$E$1),5)</f>
        <v>18.7</v>
      </c>
      <c r="F37" s="123"/>
    </row>
    <row r="38" spans="1:7" s="124" customFormat="1" ht="13.5" customHeight="1" x14ac:dyDescent="0.2">
      <c r="A38" s="17"/>
      <c r="B38" s="136" t="s">
        <v>132</v>
      </c>
      <c r="C38" s="5" t="s">
        <v>63</v>
      </c>
      <c r="D38" s="106"/>
      <c r="E38" s="106"/>
      <c r="F38" s="123"/>
    </row>
    <row r="39" spans="1:7" s="124" customFormat="1" ht="13.5" customHeight="1" thickBot="1" x14ac:dyDescent="0.25">
      <c r="A39" s="21"/>
      <c r="B39" s="138"/>
      <c r="C39" s="8"/>
      <c r="D39" s="107"/>
      <c r="E39" s="108"/>
      <c r="F39" s="123"/>
    </row>
    <row r="40" spans="1:7" s="124" customFormat="1" ht="13.5" customHeight="1" x14ac:dyDescent="0.2">
      <c r="A40" s="20">
        <v>12</v>
      </c>
      <c r="B40" s="140"/>
      <c r="C40" s="9"/>
      <c r="D40" s="167">
        <f>ROUND(VLOOKUP($A40,'2021 Extra Help'!$A$7:$V$499,4,FALSE)*(1+$E$1),5)</f>
        <v>16.88</v>
      </c>
      <c r="E40" s="167">
        <f>ROUND(VLOOKUP($A40,'2021 Extra Help'!$A$7:$V$499,5,FALSE)*(1+$E$1),5)</f>
        <v>19.079999999999998</v>
      </c>
      <c r="F40" s="123"/>
    </row>
    <row r="41" spans="1:7" s="124" customFormat="1" ht="13.5" customHeight="1" thickBot="1" x14ac:dyDescent="0.25">
      <c r="A41" s="21"/>
      <c r="B41" s="138"/>
      <c r="C41" s="8"/>
      <c r="D41" s="107"/>
      <c r="E41" s="108"/>
      <c r="F41" s="123"/>
    </row>
    <row r="42" spans="1:7" s="124" customFormat="1" ht="13.5" customHeight="1" x14ac:dyDescent="0.2">
      <c r="A42" s="20">
        <v>13</v>
      </c>
      <c r="B42" s="140" t="s">
        <v>129</v>
      </c>
      <c r="C42" s="5"/>
      <c r="D42" s="167">
        <f>ROUND(VLOOKUP($A42,'2021 Extra Help'!$A$7:$V$499,4,FALSE)*(1+$E$1),5)</f>
        <v>17.18</v>
      </c>
      <c r="E42" s="167">
        <f>ROUND(VLOOKUP($A42,'2021 Extra Help'!$A$7:$V$499,5,FALSE)*(1+$E$1),5)</f>
        <v>19.5</v>
      </c>
      <c r="F42" s="123"/>
    </row>
    <row r="43" spans="1:7" s="124" customFormat="1" ht="13.5" customHeight="1" thickBot="1" x14ac:dyDescent="0.25">
      <c r="A43" s="21"/>
      <c r="B43" s="138"/>
      <c r="C43" s="8"/>
      <c r="D43" s="107"/>
      <c r="E43" s="108"/>
      <c r="F43" s="123"/>
    </row>
    <row r="44" spans="1:7" s="124" customFormat="1" ht="13.5" customHeight="1" x14ac:dyDescent="0.2">
      <c r="A44" s="20">
        <v>14</v>
      </c>
      <c r="B44" s="140" t="s">
        <v>133</v>
      </c>
      <c r="C44" s="9" t="s">
        <v>63</v>
      </c>
      <c r="D44" s="167">
        <f>ROUND(VLOOKUP($A44,'2021 Extra Help'!$A$7:$V$499,4,FALSE)*(1+$E$1),5)</f>
        <v>17.48</v>
      </c>
      <c r="E44" s="167">
        <f>ROUND(VLOOKUP($A44,'2021 Extra Help'!$A$7:$V$499,5,FALSE)*(1+$E$1),5)</f>
        <v>19.91</v>
      </c>
      <c r="F44" s="123"/>
      <c r="G44" s="135"/>
    </row>
    <row r="45" spans="1:7" s="124" customFormat="1" ht="13.5" customHeight="1" x14ac:dyDescent="0.2">
      <c r="A45" s="17"/>
      <c r="B45" s="134" t="s">
        <v>134</v>
      </c>
      <c r="C45" s="5" t="s">
        <v>63</v>
      </c>
      <c r="D45" s="217"/>
      <c r="E45" s="217"/>
      <c r="F45" s="123"/>
    </row>
    <row r="46" spans="1:7" s="124" customFormat="1" ht="13.5" customHeight="1" thickBot="1" x14ac:dyDescent="0.25">
      <c r="A46" s="21"/>
      <c r="B46" s="138"/>
      <c r="C46" s="8"/>
      <c r="D46" s="107"/>
      <c r="E46" s="108"/>
      <c r="F46" s="123"/>
    </row>
    <row r="47" spans="1:7" s="124" customFormat="1" ht="13.5" customHeight="1" x14ac:dyDescent="0.2">
      <c r="A47" s="20">
        <v>15</v>
      </c>
      <c r="B47" s="140"/>
      <c r="C47" s="9"/>
      <c r="D47" s="167">
        <f>ROUND(VLOOKUP($A47,'2021 Extra Help'!$A$7:$V$499,4,FALSE)*(1+$E$1),5)</f>
        <v>19.329999999999998</v>
      </c>
      <c r="E47" s="167">
        <f>ROUND(VLOOKUP($A47,'2021 Extra Help'!$A$7:$V$499,5,FALSE)*(1+$E$1),5)</f>
        <v>22.56</v>
      </c>
      <c r="F47" s="123"/>
    </row>
    <row r="48" spans="1:7" s="124" customFormat="1" ht="13.5" customHeight="1" thickBot="1" x14ac:dyDescent="0.25">
      <c r="A48" s="21"/>
      <c r="B48" s="138"/>
      <c r="C48" s="8"/>
      <c r="D48" s="107"/>
      <c r="E48" s="108"/>
      <c r="F48" s="123"/>
    </row>
    <row r="49" spans="1:7" s="124" customFormat="1" ht="13.5" customHeight="1" x14ac:dyDescent="0.2">
      <c r="A49" s="20">
        <v>16</v>
      </c>
      <c r="B49" s="140"/>
      <c r="C49" s="9"/>
      <c r="D49" s="167">
        <f>ROUND(VLOOKUP($A49,'2021 Extra Help'!$A$7:$V$499,4,FALSE)*(1+$E$1),5)</f>
        <v>16.059999999999999</v>
      </c>
      <c r="E49" s="167">
        <f>ROUND(VLOOKUP($A49,'2021 Extra Help'!$A$7:$V$499,5,FALSE)*(1+$E$1),5)</f>
        <v>17.940000000000001</v>
      </c>
      <c r="F49" s="123"/>
    </row>
    <row r="50" spans="1:7" s="124" customFormat="1" ht="13.5" customHeight="1" thickBot="1" x14ac:dyDescent="0.25">
      <c r="A50" s="21"/>
      <c r="B50" s="138"/>
      <c r="C50" s="8"/>
      <c r="D50" s="107"/>
      <c r="E50" s="108"/>
      <c r="F50" s="123"/>
    </row>
    <row r="51" spans="1:7" s="124" customFormat="1" ht="13.5" customHeight="1" x14ac:dyDescent="0.2">
      <c r="A51" s="20">
        <v>17</v>
      </c>
      <c r="B51" s="140"/>
      <c r="C51" s="9"/>
      <c r="D51" s="167">
        <f>ROUND(VLOOKUP($A51,'2021 Extra Help'!$A$7:$V$499,4,FALSE)*(1+$E$1),5)</f>
        <v>18.38</v>
      </c>
      <c r="E51" s="167">
        <f>ROUND(VLOOKUP($A51,'2021 Extra Help'!$A$7:$V$499,5,FALSE)*(1+$E$1),5)</f>
        <v>21.19</v>
      </c>
      <c r="F51" s="123"/>
    </row>
    <row r="52" spans="1:7" s="124" customFormat="1" ht="13.5" customHeight="1" thickBot="1" x14ac:dyDescent="0.25">
      <c r="A52" s="21"/>
      <c r="B52" s="138"/>
      <c r="C52" s="8"/>
      <c r="D52" s="107"/>
      <c r="E52" s="108"/>
      <c r="F52" s="123"/>
    </row>
    <row r="53" spans="1:7" s="124" customFormat="1" ht="13.5" customHeight="1" x14ac:dyDescent="0.2">
      <c r="A53" s="20">
        <v>18</v>
      </c>
      <c r="B53" s="136"/>
      <c r="C53" s="9"/>
      <c r="D53" s="167">
        <f>ROUND(VLOOKUP($A53,'2021 Extra Help'!$A$7:$V$499,4,FALSE)*(1+$E$1),5)</f>
        <v>18.690000000000001</v>
      </c>
      <c r="E53" s="167">
        <f>ROUND(VLOOKUP($A53,'2021 Extra Help'!$A$7:$V$499,5,FALSE)*(1+$E$1),5)</f>
        <v>21.64</v>
      </c>
      <c r="F53" s="123"/>
    </row>
    <row r="54" spans="1:7" s="124" customFormat="1" ht="13.5" customHeight="1" thickBot="1" x14ac:dyDescent="0.25">
      <c r="A54" s="21"/>
      <c r="B54" s="138"/>
      <c r="C54" s="8"/>
      <c r="D54" s="107"/>
      <c r="E54" s="108"/>
      <c r="F54" s="123"/>
    </row>
    <row r="55" spans="1:7" s="124" customFormat="1" ht="13.5" customHeight="1" x14ac:dyDescent="0.2">
      <c r="A55" s="20">
        <v>19</v>
      </c>
      <c r="B55" s="140"/>
      <c r="C55" s="9"/>
      <c r="D55" s="167">
        <f>ROUND(VLOOKUP($A55,'2021 Extra Help'!$A$7:$V$499,4,FALSE)*(1+$E$1),5)</f>
        <v>19</v>
      </c>
      <c r="E55" s="167">
        <f>ROUND(VLOOKUP($A55,'2021 Extra Help'!$A$7:$V$499,5,FALSE)*(1+$E$1),5)</f>
        <v>22.1</v>
      </c>
      <c r="F55" s="123"/>
    </row>
    <row r="56" spans="1:7" s="124" customFormat="1" ht="13.5" customHeight="1" thickBot="1" x14ac:dyDescent="0.25">
      <c r="A56" s="21"/>
      <c r="B56" s="138"/>
      <c r="C56" s="8"/>
      <c r="D56" s="107"/>
      <c r="E56" s="108"/>
      <c r="F56" s="123"/>
    </row>
    <row r="57" spans="1:7" s="124" customFormat="1" ht="13.5" customHeight="1" x14ac:dyDescent="0.2">
      <c r="A57" s="20">
        <v>20</v>
      </c>
      <c r="B57" s="140"/>
      <c r="C57" s="9"/>
      <c r="D57" s="167">
        <f>ROUND(VLOOKUP($A57,'2021 Extra Help'!$A$7:$V$499,4,FALSE)*(1+$E$1),5)</f>
        <v>19.329999999999998</v>
      </c>
      <c r="E57" s="167">
        <f>ROUND(VLOOKUP($A57,'2021 Extra Help'!$A$7:$V$499,5,FALSE)*(1+$E$1),5)</f>
        <v>22.56</v>
      </c>
      <c r="F57" s="123"/>
    </row>
    <row r="58" spans="1:7" s="124" customFormat="1" ht="13.5" customHeight="1" thickBot="1" x14ac:dyDescent="0.25">
      <c r="A58" s="21"/>
      <c r="B58" s="138"/>
      <c r="C58" s="8"/>
      <c r="D58" s="107"/>
      <c r="E58" s="108"/>
      <c r="F58" s="123"/>
    </row>
    <row r="59" spans="1:7" s="124" customFormat="1" ht="13.5" customHeight="1" x14ac:dyDescent="0.2">
      <c r="A59" s="20">
        <v>21</v>
      </c>
      <c r="B59" s="140" t="s">
        <v>135</v>
      </c>
      <c r="C59" s="9" t="s">
        <v>63</v>
      </c>
      <c r="D59" s="167">
        <f>ROUND(VLOOKUP($A59,'2021 Extra Help'!$A$7:$V$499,4,FALSE)*(1+$E$1),5)</f>
        <v>19.649999999999999</v>
      </c>
      <c r="E59" s="167">
        <f>ROUND(VLOOKUP($A59,'2021 Extra Help'!$A$7:$V$499,5,FALSE)*(1+$E$1),5)</f>
        <v>23.03</v>
      </c>
      <c r="F59" s="123"/>
      <c r="G59" s="135"/>
    </row>
    <row r="60" spans="1:7" s="124" customFormat="1" ht="13.5" customHeight="1" x14ac:dyDescent="0.2">
      <c r="A60" s="17"/>
      <c r="B60" s="178"/>
      <c r="C60" s="5" t="s">
        <v>63</v>
      </c>
      <c r="D60" s="106"/>
      <c r="E60" s="106"/>
      <c r="F60" s="123"/>
    </row>
    <row r="61" spans="1:7" s="124" customFormat="1" ht="13.5" customHeight="1" thickBot="1" x14ac:dyDescent="0.25">
      <c r="A61" s="21"/>
      <c r="B61" s="138"/>
      <c r="C61" s="8"/>
      <c r="D61" s="107"/>
      <c r="E61" s="108"/>
      <c r="F61" s="123"/>
    </row>
    <row r="62" spans="1:7" s="124" customFormat="1" ht="13.5" customHeight="1" x14ac:dyDescent="0.2">
      <c r="A62" s="20">
        <v>22</v>
      </c>
      <c r="B62" s="140"/>
      <c r="C62" s="9"/>
      <c r="D62" s="167">
        <f>ROUND(VLOOKUP($A62,'2021 Extra Help'!$A$7:$V$499,4,FALSE)*(1+$E$1),5)</f>
        <v>19.989999999999998</v>
      </c>
      <c r="E62" s="167">
        <f>ROUND(VLOOKUP($A62,'2021 Extra Help'!$A$7:$V$499,5,FALSE)*(1+$E$1),5)</f>
        <v>23.51</v>
      </c>
      <c r="F62" s="123"/>
    </row>
    <row r="63" spans="1:7" s="124" customFormat="1" ht="13.5" customHeight="1" thickBot="1" x14ac:dyDescent="0.25">
      <c r="A63" s="21"/>
      <c r="B63" s="138"/>
      <c r="C63" s="8"/>
      <c r="D63" s="107"/>
      <c r="E63" s="108"/>
      <c r="F63" s="123"/>
    </row>
    <row r="64" spans="1:7" s="124" customFormat="1" ht="13.5" customHeight="1" x14ac:dyDescent="0.2">
      <c r="A64" s="20">
        <v>23</v>
      </c>
      <c r="B64" s="140"/>
      <c r="C64" s="9"/>
      <c r="D64" s="167">
        <f>ROUND(VLOOKUP($A64,'2021 Extra Help'!$A$7:$V$499,4,FALSE)*(1+$E$1),5)</f>
        <v>20.329999999999998</v>
      </c>
      <c r="E64" s="167">
        <f>ROUND(VLOOKUP($A64,'2021 Extra Help'!$A$7:$V$499,5,FALSE)*(1+$E$1),5)</f>
        <v>24</v>
      </c>
      <c r="F64" s="123"/>
    </row>
    <row r="65" spans="1:7" s="124" customFormat="1" ht="13.5" customHeight="1" thickBot="1" x14ac:dyDescent="0.25">
      <c r="A65" s="21"/>
      <c r="B65" s="138"/>
      <c r="C65" s="8"/>
      <c r="D65" s="107"/>
      <c r="E65" s="108"/>
      <c r="F65" s="123"/>
    </row>
    <row r="66" spans="1:7" s="124" customFormat="1" ht="13.5" customHeight="1" x14ac:dyDescent="0.2">
      <c r="A66" s="20">
        <v>24</v>
      </c>
      <c r="B66" s="140"/>
      <c r="C66" s="9"/>
      <c r="D66" s="167">
        <f>ROUND(VLOOKUP($A66,'2021 Extra Help'!$A$7:$V$499,4,FALSE)*(1+$E$1),5)</f>
        <v>20.66</v>
      </c>
      <c r="E66" s="167">
        <f>ROUND(VLOOKUP($A66,'2021 Extra Help'!$A$7:$V$499,5,FALSE)*(1+$E$1),5)</f>
        <v>24.51</v>
      </c>
      <c r="F66" s="123"/>
    </row>
    <row r="67" spans="1:7" s="124" customFormat="1" ht="13.5" customHeight="1" thickBot="1" x14ac:dyDescent="0.25">
      <c r="A67" s="21"/>
      <c r="B67" s="138"/>
      <c r="C67" s="8"/>
      <c r="D67" s="107"/>
      <c r="E67" s="108"/>
      <c r="F67" s="123"/>
    </row>
    <row r="68" spans="1:7" s="124" customFormat="1" ht="13.5" customHeight="1" x14ac:dyDescent="0.2">
      <c r="A68" s="20">
        <v>25</v>
      </c>
      <c r="B68" s="140"/>
      <c r="C68" s="9"/>
      <c r="D68" s="167">
        <f>ROUND(VLOOKUP($A68,'2021 Extra Help'!$A$7:$V$499,4,FALSE)*(1+$E$1),5)</f>
        <v>21.02</v>
      </c>
      <c r="E68" s="167">
        <f>ROUND(VLOOKUP($A68,'2021 Extra Help'!$A$7:$V$499,5,FALSE)*(1+$E$1),5)</f>
        <v>25.02</v>
      </c>
      <c r="F68" s="123"/>
    </row>
    <row r="69" spans="1:7" s="124" customFormat="1" ht="13.5" customHeight="1" thickBot="1" x14ac:dyDescent="0.25">
      <c r="A69" s="21"/>
      <c r="B69" s="138"/>
      <c r="C69" s="8"/>
      <c r="D69" s="107"/>
      <c r="E69" s="108"/>
      <c r="F69" s="123"/>
    </row>
    <row r="70" spans="1:7" s="124" customFormat="1" ht="13.5" customHeight="1" x14ac:dyDescent="0.2">
      <c r="A70" s="20">
        <v>26</v>
      </c>
      <c r="B70" s="140"/>
      <c r="C70" s="9"/>
      <c r="D70" s="167">
        <f>ROUND(VLOOKUP($A70,'2021 Extra Help'!$A$7:$V$499,4,FALSE)*(1+$E$1),5)</f>
        <v>21.37</v>
      </c>
      <c r="E70" s="167">
        <f>ROUND(VLOOKUP($A70,'2021 Extra Help'!$A$7:$V$499,5,FALSE)*(1+$E$1),5)</f>
        <v>25.55</v>
      </c>
      <c r="F70" s="123"/>
    </row>
    <row r="71" spans="1:7" s="124" customFormat="1" ht="13.5" customHeight="1" thickBot="1" x14ac:dyDescent="0.25">
      <c r="A71" s="21"/>
      <c r="B71" s="138"/>
      <c r="C71" s="8"/>
      <c r="D71" s="107"/>
      <c r="E71" s="108"/>
      <c r="F71" s="123"/>
    </row>
    <row r="72" spans="1:7" s="124" customFormat="1" ht="13.5" customHeight="1" x14ac:dyDescent="0.2">
      <c r="A72" s="20">
        <v>27</v>
      </c>
      <c r="B72" s="140"/>
      <c r="C72" s="9"/>
      <c r="D72" s="167">
        <f>ROUND(VLOOKUP($A72,'2021 Extra Help'!$A$7:$V$499,4,FALSE)*(1+$E$1),5)</f>
        <v>21.74</v>
      </c>
      <c r="E72" s="167">
        <f>ROUND(VLOOKUP($A72,'2021 Extra Help'!$A$7:$V$499,5,FALSE)*(1+$E$1),5)</f>
        <v>26.08</v>
      </c>
      <c r="F72" s="123"/>
    </row>
    <row r="73" spans="1:7" s="124" customFormat="1" ht="13.5" customHeight="1" thickBot="1" x14ac:dyDescent="0.25">
      <c r="A73" s="21"/>
      <c r="B73" s="138"/>
      <c r="C73" s="8"/>
      <c r="D73" s="107"/>
      <c r="E73" s="108"/>
      <c r="F73" s="123"/>
    </row>
    <row r="74" spans="1:7" s="124" customFormat="1" ht="13.5" customHeight="1" x14ac:dyDescent="0.2">
      <c r="A74" s="20">
        <v>28</v>
      </c>
      <c r="B74" s="140" t="s">
        <v>136</v>
      </c>
      <c r="C74" s="9" t="s">
        <v>63</v>
      </c>
      <c r="D74" s="167">
        <f>ROUND(VLOOKUP($A74,'2021 Extra Help'!$A$7:$V$499,4,FALSE)*(1+$E$1),5)</f>
        <v>22.11</v>
      </c>
      <c r="E74" s="167">
        <f>ROUND(VLOOKUP($A74,'2021 Extra Help'!$A$7:$V$499,5,FALSE)*(1+$E$1),5)</f>
        <v>26.63</v>
      </c>
      <c r="F74" s="123"/>
      <c r="G74" s="135"/>
    </row>
    <row r="75" spans="1:7" s="124" customFormat="1" ht="13.5" customHeight="1" x14ac:dyDescent="0.2">
      <c r="A75" s="17"/>
      <c r="B75" s="136" t="s">
        <v>168</v>
      </c>
      <c r="C75" s="5"/>
      <c r="D75" s="106"/>
      <c r="E75" s="106"/>
      <c r="F75" s="123"/>
    </row>
    <row r="76" spans="1:7" s="124" customFormat="1" ht="13.5" customHeight="1" thickBot="1" x14ac:dyDescent="0.25">
      <c r="A76" s="21"/>
      <c r="B76" s="138"/>
      <c r="C76" s="8"/>
      <c r="D76" s="107"/>
      <c r="E76" s="108"/>
      <c r="F76" s="123"/>
    </row>
    <row r="77" spans="1:7" s="124" customFormat="1" ht="13.5" customHeight="1" x14ac:dyDescent="0.2">
      <c r="A77" s="20">
        <v>29</v>
      </c>
      <c r="B77" s="140"/>
      <c r="C77" s="9"/>
      <c r="D77" s="167">
        <f>ROUND(VLOOKUP($A77,'2021 Extra Help'!$A$7:$V$499,4,FALSE)*(1+$E$1),5)</f>
        <v>22.48</v>
      </c>
      <c r="E77" s="167">
        <f>ROUND(VLOOKUP($A77,'2021 Extra Help'!$A$7:$V$499,5,FALSE)*(1+$E$1),5)</f>
        <v>27.18</v>
      </c>
      <c r="F77" s="123"/>
    </row>
    <row r="78" spans="1:7" s="124" customFormat="1" ht="13.5" customHeight="1" thickBot="1" x14ac:dyDescent="0.25">
      <c r="A78" s="21"/>
      <c r="B78" s="138"/>
      <c r="C78" s="8"/>
      <c r="D78" s="107"/>
      <c r="E78" s="108"/>
      <c r="F78" s="123"/>
    </row>
    <row r="79" spans="1:7" s="124" customFormat="1" ht="13.5" customHeight="1" x14ac:dyDescent="0.2">
      <c r="A79" s="20">
        <v>30</v>
      </c>
      <c r="B79" s="140" t="s">
        <v>169</v>
      </c>
      <c r="C79" s="9"/>
      <c r="D79" s="167">
        <f>ROUND(VLOOKUP($A79,'2021 Extra Help'!$A$7:$V$499,4,FALSE)*(1+$E$1),5)</f>
        <v>22.86</v>
      </c>
      <c r="E79" s="167">
        <f>ROUND(VLOOKUP($A79,'2021 Extra Help'!$A$7:$V$499,5,FALSE)*(1+$E$1),5)</f>
        <v>27.75</v>
      </c>
      <c r="F79" s="123"/>
    </row>
    <row r="80" spans="1:7" s="124" customFormat="1" ht="13.5" customHeight="1" x14ac:dyDescent="0.2">
      <c r="A80" s="17"/>
      <c r="B80" s="136" t="s">
        <v>186</v>
      </c>
      <c r="C80" s="5"/>
      <c r="D80" s="106"/>
      <c r="E80" s="106"/>
      <c r="F80" s="123"/>
    </row>
    <row r="81" spans="1:7" s="124" customFormat="1" ht="13.5" customHeight="1" thickBot="1" x14ac:dyDescent="0.25">
      <c r="A81" s="21"/>
      <c r="B81" s="138"/>
      <c r="C81" s="8"/>
      <c r="D81" s="107"/>
      <c r="E81" s="108"/>
      <c r="F81" s="123"/>
    </row>
    <row r="82" spans="1:7" s="124" customFormat="1" ht="13.5" customHeight="1" x14ac:dyDescent="0.2">
      <c r="A82" s="143">
        <v>31</v>
      </c>
      <c r="B82" s="144" t="s">
        <v>137</v>
      </c>
      <c r="C82" s="141" t="s">
        <v>63</v>
      </c>
      <c r="D82" s="167">
        <f>ROUND(VLOOKUP($A82,'2021 Extra Help'!$A$7:$V$499,4,FALSE)*(1+$E$1),5)</f>
        <v>23.24</v>
      </c>
      <c r="E82" s="167">
        <f>ROUND(VLOOKUP($A82,'2021 Extra Help'!$A$7:$V$499,5,FALSE)*(1+$E$1),5)</f>
        <v>28.26</v>
      </c>
      <c r="F82" s="123"/>
      <c r="G82" s="135"/>
    </row>
    <row r="83" spans="1:7" s="124" customFormat="1" ht="13.5" customHeight="1" x14ac:dyDescent="0.2">
      <c r="A83" s="17"/>
      <c r="B83" s="136" t="s">
        <v>138</v>
      </c>
      <c r="C83" s="5" t="s">
        <v>63</v>
      </c>
      <c r="D83" s="106"/>
      <c r="E83" s="106"/>
      <c r="F83" s="123"/>
    </row>
    <row r="84" spans="1:7" s="124" customFormat="1" ht="13.5" customHeight="1" thickBot="1" x14ac:dyDescent="0.25">
      <c r="A84" s="21"/>
      <c r="B84" s="138"/>
      <c r="C84" s="8"/>
      <c r="D84" s="107"/>
      <c r="E84" s="108"/>
      <c r="F84" s="123"/>
    </row>
    <row r="85" spans="1:7" s="124" customFormat="1" ht="13.5" customHeight="1" x14ac:dyDescent="0.2">
      <c r="A85" s="20">
        <v>32</v>
      </c>
      <c r="B85" s="144" t="s">
        <v>139</v>
      </c>
      <c r="C85" s="5" t="s">
        <v>63</v>
      </c>
      <c r="D85" s="167">
        <f>ROUND(VLOOKUP($A85,'2021 Extra Help'!$A$7:$V$499,4,FALSE)*(1+$E$1),5)</f>
        <v>23.8</v>
      </c>
      <c r="E85" s="167">
        <f>ROUND(VLOOKUP($A85,'2021 Extra Help'!$A$7:$V$499,5,FALSE)*(1+$E$1),5)</f>
        <v>28.97</v>
      </c>
      <c r="F85" s="123"/>
    </row>
    <row r="86" spans="1:7" s="124" customFormat="1" ht="13.5" customHeight="1" thickBot="1" x14ac:dyDescent="0.25">
      <c r="A86" s="21"/>
      <c r="B86" s="138"/>
      <c r="C86" s="8"/>
      <c r="D86" s="107"/>
      <c r="E86" s="108"/>
      <c r="F86" s="123"/>
    </row>
    <row r="87" spans="1:7" s="124" customFormat="1" ht="13.5" customHeight="1" x14ac:dyDescent="0.2">
      <c r="A87" s="20">
        <v>33</v>
      </c>
      <c r="B87" s="172"/>
      <c r="C87" s="5" t="s">
        <v>63</v>
      </c>
      <c r="D87" s="167">
        <f>ROUND(VLOOKUP($A87,'2021 Extra Help'!$A$7:$V$499,4,FALSE)*(1+$E$1),5)</f>
        <v>24.42</v>
      </c>
      <c r="E87" s="167">
        <f>ROUND(VLOOKUP($A87,'2021 Extra Help'!$A$7:$V$499,5,FALSE)*(1+$E$1),5)</f>
        <v>29.68</v>
      </c>
      <c r="F87" s="123"/>
      <c r="G87" s="135"/>
    </row>
    <row r="88" spans="1:7" s="124" customFormat="1" ht="13.5" customHeight="1" thickBot="1" x14ac:dyDescent="0.25">
      <c r="A88" s="21"/>
      <c r="B88" s="138"/>
      <c r="C88" s="8"/>
      <c r="D88" s="107"/>
      <c r="E88" s="108"/>
      <c r="F88" s="123"/>
    </row>
    <row r="89" spans="1:7" s="124" customFormat="1" ht="13.5" customHeight="1" x14ac:dyDescent="0.2">
      <c r="A89" s="20">
        <v>34</v>
      </c>
      <c r="B89" s="140"/>
      <c r="C89" s="9" t="s">
        <v>63</v>
      </c>
      <c r="D89" s="167">
        <f>ROUND(VLOOKUP($A89,'2021 Extra Help'!$A$7:$V$499,4,FALSE)*(1+$E$1),5)</f>
        <v>25.01</v>
      </c>
      <c r="E89" s="167">
        <f>ROUND(VLOOKUP($A89,'2021 Extra Help'!$A$7:$V$499,5,FALSE)*(1+$E$1),5)</f>
        <v>30.44</v>
      </c>
      <c r="F89" s="123"/>
      <c r="G89" s="135"/>
    </row>
    <row r="90" spans="1:7" s="124" customFormat="1" ht="13.5" customHeight="1" thickBot="1" x14ac:dyDescent="0.25">
      <c r="A90" s="21"/>
      <c r="B90" s="145"/>
      <c r="C90" s="10"/>
      <c r="D90" s="107"/>
      <c r="E90" s="108"/>
      <c r="F90" s="123"/>
      <c r="G90" s="135"/>
    </row>
    <row r="91" spans="1:7" s="124" customFormat="1" ht="13.5" customHeight="1" x14ac:dyDescent="0.2">
      <c r="A91" s="20">
        <v>35</v>
      </c>
      <c r="B91" s="144" t="s">
        <v>140</v>
      </c>
      <c r="C91" s="9" t="s">
        <v>63</v>
      </c>
      <c r="D91" s="167">
        <f>ROUND(VLOOKUP($A91,'2021 Extra Help'!$A$7:$V$499,4,FALSE)*(1+$E$1),5)</f>
        <v>25.65</v>
      </c>
      <c r="E91" s="167">
        <f>ROUND(VLOOKUP($A91,'2021 Extra Help'!$A$7:$V$499,5,FALSE)*(1+$E$1),5)</f>
        <v>31.19</v>
      </c>
      <c r="F91" s="123"/>
      <c r="G91" s="135"/>
    </row>
    <row r="92" spans="1:7" s="124" customFormat="1" ht="13.5" customHeight="1" thickBot="1" x14ac:dyDescent="0.25">
      <c r="A92" s="21"/>
      <c r="B92" s="138"/>
      <c r="C92" s="8"/>
      <c r="D92" s="107"/>
      <c r="E92" s="108"/>
      <c r="F92" s="123"/>
      <c r="G92" s="135"/>
    </row>
    <row r="93" spans="1:7" s="124" customFormat="1" ht="13.5" customHeight="1" x14ac:dyDescent="0.2">
      <c r="A93" s="20">
        <v>36</v>
      </c>
      <c r="B93" s="144" t="s">
        <v>101</v>
      </c>
      <c r="C93" s="9" t="s">
        <v>63</v>
      </c>
      <c r="D93" s="167">
        <f>ROUND(VLOOKUP($A93,'2021 Extra Help'!$A$7:$V$499,4,FALSE)*(1+$E$1),5)</f>
        <v>26.28</v>
      </c>
      <c r="E93" s="167">
        <f>ROUND(VLOOKUP($A93,'2021 Extra Help'!$A$7:$V$499,5,FALSE)*(1+$E$1),5)</f>
        <v>31.97</v>
      </c>
      <c r="F93" s="123"/>
      <c r="G93" s="135"/>
    </row>
    <row r="94" spans="1:7" s="124" customFormat="1" ht="13.5" customHeight="1" thickBot="1" x14ac:dyDescent="0.25">
      <c r="A94" s="21"/>
      <c r="B94" s="138"/>
      <c r="C94" s="3"/>
      <c r="D94" s="107"/>
      <c r="E94" s="108"/>
      <c r="F94" s="123"/>
      <c r="G94" s="135"/>
    </row>
    <row r="95" spans="1:7" s="124" customFormat="1" ht="13.5" customHeight="1" x14ac:dyDescent="0.2">
      <c r="A95" s="20">
        <v>37</v>
      </c>
      <c r="B95" s="140"/>
      <c r="C95" s="9"/>
      <c r="D95" s="167">
        <f>ROUND(VLOOKUP($A95,'2021 Extra Help'!$A$7:$V$499,4,FALSE)*(1+$E$1),5)</f>
        <v>26.95</v>
      </c>
      <c r="E95" s="167">
        <f>ROUND(VLOOKUP($A95,'2021 Extra Help'!$A$7:$V$499,5,FALSE)*(1+$E$1),5)</f>
        <v>32.79</v>
      </c>
      <c r="F95" s="123"/>
      <c r="G95" s="135"/>
    </row>
    <row r="96" spans="1:7" s="124" customFormat="1" ht="13.5" customHeight="1" thickBot="1" x14ac:dyDescent="0.25">
      <c r="A96" s="21"/>
      <c r="B96" s="138"/>
      <c r="C96" s="8"/>
      <c r="D96" s="107"/>
      <c r="E96" s="108"/>
      <c r="F96" s="123"/>
      <c r="G96" s="135"/>
    </row>
    <row r="97" spans="1:7" s="124" customFormat="1" ht="13.5" customHeight="1" x14ac:dyDescent="0.2">
      <c r="A97" s="20">
        <v>38</v>
      </c>
      <c r="B97" s="140"/>
      <c r="C97" s="9"/>
      <c r="D97" s="167">
        <f>ROUND(VLOOKUP($A97,'2021 Extra Help'!$A$7:$V$499,4,FALSE)*(1+$E$1),5)</f>
        <v>27.61</v>
      </c>
      <c r="E97" s="167">
        <f>ROUND(VLOOKUP($A97,'2021 Extra Help'!$A$7:$V$499,5,FALSE)*(1+$E$1),5)</f>
        <v>33.590000000000003</v>
      </c>
      <c r="F97" s="123"/>
      <c r="G97" s="135"/>
    </row>
    <row r="98" spans="1:7" s="124" customFormat="1" ht="13.5" customHeight="1" thickBot="1" x14ac:dyDescent="0.25">
      <c r="A98" s="21"/>
      <c r="B98" s="138"/>
      <c r="C98" s="8"/>
      <c r="D98" s="107"/>
      <c r="E98" s="108"/>
      <c r="F98" s="123"/>
      <c r="G98" s="135"/>
    </row>
    <row r="99" spans="1:7" s="124" customFormat="1" ht="13.5" customHeight="1" x14ac:dyDescent="0.2">
      <c r="A99" s="20">
        <v>39</v>
      </c>
      <c r="B99" s="140"/>
      <c r="C99" s="9"/>
      <c r="D99" s="167">
        <f>ROUND(VLOOKUP($A99,'2021 Extra Help'!$A$7:$V$499,4,FALSE)*(1+$E$1),5)</f>
        <v>28.3</v>
      </c>
      <c r="E99" s="167">
        <f>ROUND(VLOOKUP($A99,'2021 Extra Help'!$A$7:$V$499,5,FALSE)*(1+$E$1),5)</f>
        <v>34.44</v>
      </c>
      <c r="F99" s="123"/>
      <c r="G99" s="135"/>
    </row>
    <row r="100" spans="1:7" s="124" customFormat="1" ht="13.5" customHeight="1" thickBot="1" x14ac:dyDescent="0.25">
      <c r="A100" s="22"/>
      <c r="B100" s="146"/>
      <c r="C100" s="26"/>
      <c r="D100" s="107"/>
      <c r="E100" s="108"/>
      <c r="F100" s="123"/>
      <c r="G100" s="135"/>
    </row>
    <row r="101" spans="1:7" s="124" customFormat="1" ht="13.5" customHeight="1" x14ac:dyDescent="0.2">
      <c r="A101" s="20">
        <v>40</v>
      </c>
      <c r="B101" s="140"/>
      <c r="C101" s="9"/>
      <c r="D101" s="167">
        <f>ROUND(VLOOKUP($A101,'2021 Extra Help'!$A$7:$V$499,4,FALSE)*(1+$E$1),5)</f>
        <v>29.01</v>
      </c>
      <c r="E101" s="167">
        <f>ROUND(VLOOKUP($A101,'2021 Extra Help'!$A$7:$V$499,5,FALSE)*(1+$E$1),5)</f>
        <v>35.29</v>
      </c>
      <c r="F101" s="123"/>
      <c r="G101" s="135"/>
    </row>
    <row r="102" spans="1:7" s="124" customFormat="1" ht="13.5" customHeight="1" thickBot="1" x14ac:dyDescent="0.25">
      <c r="A102" s="21"/>
      <c r="B102" s="138"/>
      <c r="C102" s="8"/>
      <c r="D102" s="114"/>
      <c r="E102" s="115"/>
      <c r="F102" s="123"/>
      <c r="G102" s="135"/>
    </row>
    <row r="103" spans="1:7" s="124" customFormat="1" ht="13.5" customHeight="1" x14ac:dyDescent="0.2">
      <c r="A103" s="20">
        <v>41</v>
      </c>
      <c r="B103" s="134"/>
      <c r="C103" s="9"/>
      <c r="D103" s="167">
        <f>ROUND(VLOOKUP($A103,'2021 Extra Help'!$A$7:$V$499,4,FALSE)*(1+$E$1),5)</f>
        <v>29.73</v>
      </c>
      <c r="E103" s="167">
        <f>ROUND(VLOOKUP($A103,'2021 Extra Help'!$A$7:$V$499,5,FALSE)*(1+$E$1),5)</f>
        <v>36.19</v>
      </c>
      <c r="F103" s="123"/>
      <c r="G103" s="135"/>
    </row>
    <row r="104" spans="1:7" s="124" customFormat="1" ht="13.5" customHeight="1" thickBot="1" x14ac:dyDescent="0.25">
      <c r="A104" s="21"/>
      <c r="B104" s="136"/>
      <c r="C104" s="8"/>
      <c r="D104" s="114"/>
      <c r="E104" s="115"/>
      <c r="F104" s="123"/>
      <c r="G104" s="135"/>
    </row>
    <row r="105" spans="1:7" s="124" customFormat="1" ht="13.5" customHeight="1" x14ac:dyDescent="0.2">
      <c r="A105" s="20">
        <v>42</v>
      </c>
      <c r="B105" s="144"/>
      <c r="C105" s="9"/>
      <c r="D105" s="167">
        <f>ROUND(VLOOKUP($A105,'2021 Extra Help'!$A$7:$V$499,4,FALSE)*(1+$E$1),5)</f>
        <v>30.48</v>
      </c>
      <c r="E105" s="167">
        <f>ROUND(VLOOKUP($A105,'2021 Extra Help'!$A$7:$V$499,5,FALSE)*(1+$E$1),5)</f>
        <v>37.08</v>
      </c>
      <c r="F105" s="123"/>
      <c r="G105" s="135"/>
    </row>
    <row r="106" spans="1:7" s="124" customFormat="1" ht="13.5" customHeight="1" thickBot="1" x14ac:dyDescent="0.25">
      <c r="A106" s="21"/>
      <c r="B106" s="138"/>
      <c r="C106" s="8"/>
      <c r="D106" s="114"/>
      <c r="E106" s="115"/>
      <c r="F106" s="123"/>
      <c r="G106" s="135"/>
    </row>
    <row r="107" spans="1:7" s="124" customFormat="1" ht="13.5" customHeight="1" x14ac:dyDescent="0.2">
      <c r="A107" s="20">
        <v>43</v>
      </c>
      <c r="B107" s="144"/>
      <c r="C107" s="9"/>
      <c r="D107" s="167">
        <f>ROUND(VLOOKUP($A107,'2021 Extra Help'!$A$7:$V$499,4,FALSE)*(1+$E$1),5)</f>
        <v>31.24</v>
      </c>
      <c r="E107" s="167">
        <f>ROUND(VLOOKUP($A107,'2021 Extra Help'!$A$7:$V$499,5,FALSE)*(1+$E$1),5)</f>
        <v>38.020000000000003</v>
      </c>
      <c r="F107" s="123"/>
      <c r="G107" s="135"/>
    </row>
    <row r="108" spans="1:7" s="124" customFormat="1" ht="13.5" customHeight="1" thickBot="1" x14ac:dyDescent="0.25">
      <c r="A108" s="21"/>
      <c r="B108" s="145"/>
      <c r="C108" s="25"/>
      <c r="D108" s="107"/>
      <c r="E108" s="108"/>
      <c r="F108" s="123"/>
      <c r="G108" s="135"/>
    </row>
    <row r="109" spans="1:7" s="124" customFormat="1" ht="13.5" customHeight="1" x14ac:dyDescent="0.2">
      <c r="A109" s="20">
        <v>44</v>
      </c>
      <c r="B109" s="140"/>
      <c r="C109" s="9"/>
      <c r="D109" s="167">
        <f>ROUND(VLOOKUP($A109,'2021 Extra Help'!$A$7:$V$499,4,FALSE)*(1+$E$1),5)</f>
        <v>32.01</v>
      </c>
      <c r="E109" s="167">
        <f>ROUND(VLOOKUP($A109,'2021 Extra Help'!$A$7:$V$499,5,FALSE)*(1+$E$1),5)</f>
        <v>38.96</v>
      </c>
      <c r="F109" s="123"/>
      <c r="G109" s="135"/>
    </row>
    <row r="110" spans="1:7" s="124" customFormat="1" ht="13.5" customHeight="1" thickBot="1" x14ac:dyDescent="0.25">
      <c r="A110" s="21"/>
      <c r="B110" s="147"/>
      <c r="C110" s="29"/>
      <c r="D110" s="107"/>
      <c r="E110" s="108"/>
      <c r="F110" s="123"/>
      <c r="G110" s="135"/>
    </row>
    <row r="111" spans="1:7" s="124" customFormat="1" ht="13.5" customHeight="1" x14ac:dyDescent="0.2">
      <c r="A111" s="20">
        <v>45</v>
      </c>
      <c r="B111" s="148"/>
      <c r="C111" s="27"/>
      <c r="D111" s="167">
        <f>ROUND(VLOOKUP($A111,'2021 Extra Help'!$A$7:$V$499,4,FALSE)*(1+$E$1),5)</f>
        <v>32.83</v>
      </c>
      <c r="E111" s="167">
        <f>ROUND(VLOOKUP($A111,'2021 Extra Help'!$A$7:$V$499,5,FALSE)*(1+$E$1),5)</f>
        <v>39.94</v>
      </c>
      <c r="F111" s="123"/>
      <c r="G111" s="135"/>
    </row>
    <row r="112" spans="1:7" s="124" customFormat="1" ht="13.5" customHeight="1" thickBot="1" x14ac:dyDescent="0.25">
      <c r="A112" s="21"/>
      <c r="B112" s="145"/>
      <c r="C112" s="10"/>
      <c r="D112" s="107"/>
      <c r="E112" s="108"/>
      <c r="F112" s="123"/>
      <c r="G112" s="135"/>
    </row>
    <row r="113" spans="1:9" s="124" customFormat="1" ht="13.5" customHeight="1" x14ac:dyDescent="0.2">
      <c r="A113" s="20">
        <v>46</v>
      </c>
      <c r="B113" s="140" t="s">
        <v>104</v>
      </c>
      <c r="C113" s="9" t="s">
        <v>63</v>
      </c>
      <c r="D113" s="167">
        <f>ROUND(VLOOKUP($A113,'2021 Extra Help'!$A$7:$V$499,4,FALSE)*(1+$E$1),5)</f>
        <v>33.65</v>
      </c>
      <c r="E113" s="167">
        <f>ROUND(VLOOKUP($A113,'2021 Extra Help'!$A$7:$V$499,5,FALSE)*(1+$E$1),5)</f>
        <v>40.94</v>
      </c>
      <c r="F113" s="123"/>
      <c r="G113" s="135"/>
    </row>
    <row r="114" spans="1:9" s="124" customFormat="1" ht="13.5" customHeight="1" thickBot="1" x14ac:dyDescent="0.25">
      <c r="A114" s="21"/>
      <c r="B114" s="145"/>
      <c r="C114" s="10"/>
      <c r="D114" s="107"/>
      <c r="E114" s="108"/>
      <c r="F114" s="123"/>
      <c r="G114" s="135"/>
    </row>
    <row r="115" spans="1:9" s="124" customFormat="1" ht="13.5" customHeight="1" x14ac:dyDescent="0.2">
      <c r="A115" s="20"/>
      <c r="B115" s="140" t="s">
        <v>141</v>
      </c>
      <c r="C115" s="9" t="s">
        <v>63</v>
      </c>
      <c r="D115" s="167">
        <f>MIN(D6:D114)</f>
        <v>14.03</v>
      </c>
      <c r="E115" s="167">
        <f>MAX(E6:E114)</f>
        <v>40.94</v>
      </c>
      <c r="F115" s="123"/>
      <c r="G115" s="135"/>
    </row>
    <row r="116" spans="1:9" s="124" customFormat="1" ht="13.5" customHeight="1" x14ac:dyDescent="0.2">
      <c r="A116" s="17"/>
      <c r="B116" s="136" t="s">
        <v>142</v>
      </c>
      <c r="C116" s="30" t="s">
        <v>63</v>
      </c>
      <c r="D116" s="106"/>
      <c r="E116" s="106"/>
      <c r="F116" s="123"/>
      <c r="G116" s="135"/>
    </row>
    <row r="117" spans="1:9" s="124" customFormat="1" ht="13.5" customHeight="1" x14ac:dyDescent="0.2">
      <c r="A117" s="17"/>
      <c r="B117" s="136" t="s">
        <v>143</v>
      </c>
      <c r="C117" s="30" t="s">
        <v>63</v>
      </c>
      <c r="D117" s="109"/>
      <c r="E117" s="110"/>
      <c r="F117" s="123"/>
      <c r="G117" s="135"/>
    </row>
    <row r="118" spans="1:9" s="124" customFormat="1" ht="13.5" customHeight="1" thickBot="1" x14ac:dyDescent="0.25">
      <c r="A118" s="21"/>
      <c r="B118" s="145"/>
      <c r="C118" s="10"/>
      <c r="D118" s="107"/>
      <c r="E118" s="108"/>
      <c r="F118" s="123"/>
      <c r="G118" s="135"/>
    </row>
    <row r="119" spans="1:9" s="150" customFormat="1" x14ac:dyDescent="0.3">
      <c r="A119" s="117"/>
      <c r="B119" s="149"/>
      <c r="C119" s="117"/>
      <c r="D119" s="116"/>
      <c r="E119" s="116"/>
      <c r="F119" s="123"/>
      <c r="G119" s="135"/>
    </row>
    <row r="120" spans="1:9" s="150" customFormat="1" ht="50.25" customHeight="1" x14ac:dyDescent="0.3">
      <c r="A120" s="301" t="s">
        <v>162</v>
      </c>
      <c r="B120" s="301"/>
      <c r="C120" s="301"/>
      <c r="D120" s="301"/>
      <c r="E120" s="301"/>
      <c r="F120" s="151"/>
      <c r="G120" s="151"/>
      <c r="H120" s="151"/>
      <c r="I120" s="151"/>
    </row>
    <row r="121" spans="1:9" s="150" customFormat="1" ht="27.6" customHeight="1" x14ac:dyDescent="0.3">
      <c r="A121" s="302" t="s">
        <v>115</v>
      </c>
      <c r="B121" s="302"/>
      <c r="C121" s="302"/>
      <c r="D121" s="302"/>
      <c r="E121" s="302"/>
      <c r="F121" s="123"/>
    </row>
    <row r="122" spans="1:9" s="150" customFormat="1" ht="27.6" customHeight="1" x14ac:dyDescent="0.3">
      <c r="A122" s="303" t="s">
        <v>116</v>
      </c>
      <c r="B122" s="303"/>
      <c r="C122" s="303"/>
      <c r="D122" s="303"/>
      <c r="E122" s="303"/>
      <c r="F122" s="123"/>
    </row>
  </sheetData>
  <mergeCells count="4">
    <mergeCell ref="D5:E5"/>
    <mergeCell ref="A120:E120"/>
    <mergeCell ref="A121:E121"/>
    <mergeCell ref="A122:E122"/>
  </mergeCells>
  <printOptions horizontalCentered="1"/>
  <pageMargins left="0.7" right="0.7" top="0.75" bottom="0.75" header="0.3" footer="0.3"/>
  <pageSetup scale="96" fitToHeight="0" orientation="portrait" r:id="rId1"/>
  <rowBreaks count="2" manualBreakCount="2">
    <brk id="50" max="4" man="1"/>
    <brk id="96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9FAA2-D0A3-49D8-81B6-D4CF9D11F519}">
  <sheetPr>
    <tabColor theme="7" tint="0.59999389629810485"/>
  </sheetPr>
  <dimension ref="A1:AB291"/>
  <sheetViews>
    <sheetView showGridLines="0" tabSelected="1" view="pageBreakPreview" topLeftCell="A166" zoomScaleNormal="100" zoomScaleSheetLayoutView="100" workbookViewId="0">
      <selection activeCell="C180" sqref="C180"/>
    </sheetView>
  </sheetViews>
  <sheetFormatPr defaultRowHeight="14.4" x14ac:dyDescent="0.3"/>
  <cols>
    <col min="1" max="1" width="5.44140625" style="117" customWidth="1"/>
    <col min="2" max="2" width="36.109375" style="118" customWidth="1"/>
    <col min="3" max="3" width="15.88671875" style="117" customWidth="1"/>
    <col min="4" max="4" width="8.88671875" style="117" customWidth="1"/>
    <col min="5" max="5" width="9.109375" style="116" customWidth="1"/>
    <col min="6" max="9" width="10.109375" style="116" customWidth="1"/>
    <col min="10" max="10" width="10.109375" style="260" customWidth="1"/>
    <col min="11" max="11" width="10" style="24" customWidth="1"/>
    <col min="12" max="16" width="9.88671875" style="82" customWidth="1"/>
    <col min="17" max="17" width="11.88671875" style="82" bestFit="1" customWidth="1"/>
    <col min="18" max="21" width="11.88671875" style="83" bestFit="1" customWidth="1"/>
    <col min="22" max="22" width="12.109375" style="83" bestFit="1" customWidth="1"/>
    <col min="23" max="23" width="11.88671875" style="83" bestFit="1" customWidth="1"/>
    <col min="24" max="28" width="9.88671875" style="82" customWidth="1"/>
  </cols>
  <sheetData>
    <row r="1" spans="1:28" s="2" customFormat="1" ht="10.199999999999999" x14ac:dyDescent="0.2">
      <c r="A1" s="286" t="s">
        <v>0</v>
      </c>
      <c r="B1" s="286"/>
      <c r="C1" s="4" t="s">
        <v>152</v>
      </c>
      <c r="D1" s="11">
        <v>278.63099999999997</v>
      </c>
      <c r="E1" s="11"/>
      <c r="F1" s="11"/>
      <c r="G1" s="4"/>
      <c r="H1" s="11"/>
      <c r="I1" s="4"/>
      <c r="J1" s="247"/>
      <c r="K1" s="1"/>
      <c r="L1" s="36"/>
      <c r="M1" s="37"/>
      <c r="N1" s="37"/>
      <c r="O1" s="37"/>
      <c r="P1" s="37"/>
      <c r="Q1" s="37"/>
      <c r="R1" s="38"/>
      <c r="S1" s="39"/>
      <c r="T1" s="39"/>
      <c r="U1" s="39"/>
      <c r="V1" s="39"/>
      <c r="W1" s="39"/>
      <c r="X1" s="36"/>
      <c r="Y1" s="37"/>
      <c r="Z1" s="37"/>
      <c r="AA1" s="37"/>
      <c r="AB1" s="37"/>
    </row>
    <row r="2" spans="1:28" s="2" customFormat="1" ht="10.199999999999999" x14ac:dyDescent="0.2">
      <c r="A2" s="18" t="s">
        <v>1</v>
      </c>
      <c r="B2" s="87"/>
      <c r="C2" s="4" t="s">
        <v>157</v>
      </c>
      <c r="D2" s="11">
        <v>281.05500000000001</v>
      </c>
      <c r="E2" s="11"/>
      <c r="F2" s="4"/>
      <c r="G2" s="263" t="s">
        <v>31</v>
      </c>
      <c r="H2" s="11"/>
      <c r="I2" s="120">
        <v>8.6999999999999994E-3</v>
      </c>
      <c r="J2" s="248"/>
      <c r="K2" s="1"/>
      <c r="L2" s="37"/>
      <c r="M2" s="37"/>
      <c r="N2" s="37"/>
      <c r="O2" s="40"/>
      <c r="P2" s="41"/>
      <c r="Q2" s="41"/>
      <c r="R2" s="39"/>
      <c r="S2" s="39"/>
      <c r="T2" s="39"/>
      <c r="U2" s="42"/>
      <c r="V2" s="43"/>
      <c r="W2" s="39"/>
      <c r="X2" s="37"/>
      <c r="Y2" s="37"/>
      <c r="Z2" s="37"/>
      <c r="AA2" s="40"/>
      <c r="AB2" s="41"/>
    </row>
    <row r="3" spans="1:28" s="2" customFormat="1" ht="10.199999999999999" x14ac:dyDescent="0.2">
      <c r="A3" s="18" t="s">
        <v>2</v>
      </c>
      <c r="B3" s="87"/>
      <c r="C3" s="4" t="s">
        <v>159</v>
      </c>
      <c r="D3" s="102">
        <v>8.6999999999999994E-3</v>
      </c>
      <c r="E3" s="11"/>
      <c r="F3" s="102"/>
      <c r="G3" s="264" t="s">
        <v>32</v>
      </c>
      <c r="H3" s="11"/>
      <c r="I3" s="265" t="s">
        <v>179</v>
      </c>
      <c r="J3" s="248"/>
      <c r="K3" s="1"/>
      <c r="L3" s="44"/>
      <c r="M3" s="37"/>
      <c r="N3" s="37"/>
      <c r="O3" s="45"/>
      <c r="P3" s="46"/>
      <c r="Q3" s="46"/>
      <c r="R3" s="47"/>
      <c r="S3" s="39"/>
      <c r="T3" s="39"/>
      <c r="U3" s="48"/>
      <c r="V3" s="49"/>
      <c r="W3" s="39"/>
      <c r="X3" s="44"/>
      <c r="Y3" s="37"/>
      <c r="Z3" s="37"/>
      <c r="AA3" s="45"/>
      <c r="AB3" s="46"/>
    </row>
    <row r="4" spans="1:28" s="2" customFormat="1" ht="10.199999999999999" x14ac:dyDescent="0.2">
      <c r="A4" s="268" t="s">
        <v>187</v>
      </c>
      <c r="B4" s="87"/>
      <c r="C4" s="4" t="s">
        <v>178</v>
      </c>
      <c r="D4" s="102">
        <v>8.6999999999999994E-3</v>
      </c>
      <c r="E4" s="11"/>
      <c r="F4" s="4"/>
      <c r="G4" s="11"/>
      <c r="H4" s="4"/>
      <c r="I4" s="237"/>
      <c r="J4" s="247"/>
      <c r="K4" s="4"/>
      <c r="L4" s="50"/>
      <c r="M4" s="51"/>
      <c r="N4" s="50"/>
      <c r="O4" s="52"/>
      <c r="P4" s="50"/>
      <c r="Q4" s="50"/>
      <c r="R4" s="53"/>
      <c r="S4" s="54"/>
      <c r="T4" s="53"/>
      <c r="U4" s="55"/>
      <c r="V4" s="53"/>
      <c r="W4" s="53"/>
      <c r="X4" s="50"/>
      <c r="Y4" s="51"/>
      <c r="Z4" s="50"/>
      <c r="AA4" s="52"/>
      <c r="AB4" s="50"/>
    </row>
    <row r="5" spans="1:28" s="2" customFormat="1" ht="24.6" customHeight="1" thickBot="1" x14ac:dyDescent="0.35">
      <c r="A5" s="287" t="s">
        <v>100</v>
      </c>
      <c r="B5" s="287"/>
      <c r="C5" s="287"/>
      <c r="D5" s="287"/>
      <c r="E5" s="287"/>
      <c r="F5" s="287"/>
      <c r="G5" s="287"/>
      <c r="H5" s="287"/>
      <c r="I5" s="287"/>
      <c r="J5" s="304"/>
      <c r="K5" s="218"/>
      <c r="L5" s="56"/>
      <c r="M5" s="36"/>
      <c r="N5" s="50"/>
      <c r="O5" s="52"/>
      <c r="P5" s="50"/>
      <c r="Q5" s="293" t="s">
        <v>105</v>
      </c>
      <c r="R5" s="294"/>
      <c r="S5" s="294"/>
      <c r="T5" s="294"/>
      <c r="U5" s="294"/>
      <c r="V5" s="295"/>
      <c r="W5" s="296" t="s">
        <v>106</v>
      </c>
      <c r="X5" s="297"/>
      <c r="Y5" s="297"/>
      <c r="Z5" s="297"/>
      <c r="AA5" s="297"/>
      <c r="AB5" s="298"/>
    </row>
    <row r="6" spans="1:28" s="33" customFormat="1" ht="15" customHeight="1" x14ac:dyDescent="0.2">
      <c r="A6" s="31"/>
      <c r="B6" s="88"/>
      <c r="C6" s="32"/>
      <c r="D6" s="288" t="s">
        <v>153</v>
      </c>
      <c r="E6" s="161" t="s">
        <v>3</v>
      </c>
      <c r="F6" s="162"/>
      <c r="G6" s="163"/>
      <c r="H6" s="163"/>
      <c r="I6" s="163"/>
      <c r="J6" s="249" t="s">
        <v>4</v>
      </c>
      <c r="K6" s="85" t="s">
        <v>3</v>
      </c>
      <c r="L6" s="85"/>
      <c r="M6" s="85"/>
      <c r="N6" s="85"/>
      <c r="O6" s="85"/>
      <c r="P6" s="86" t="s">
        <v>4</v>
      </c>
      <c r="Q6" s="57" t="s">
        <v>3</v>
      </c>
      <c r="R6" s="58"/>
      <c r="S6" s="59"/>
      <c r="T6" s="59"/>
      <c r="U6" s="59"/>
      <c r="V6" s="60" t="s">
        <v>4</v>
      </c>
      <c r="W6" s="84" t="s">
        <v>3</v>
      </c>
      <c r="X6" s="85"/>
      <c r="Y6" s="85"/>
      <c r="Z6" s="85"/>
      <c r="AA6" s="85"/>
      <c r="AB6" s="86" t="s">
        <v>4</v>
      </c>
    </row>
    <row r="7" spans="1:28" s="2" customFormat="1" ht="15.6" customHeight="1" thickBot="1" x14ac:dyDescent="0.25">
      <c r="A7" s="28" t="s">
        <v>5</v>
      </c>
      <c r="B7" s="23" t="s">
        <v>6</v>
      </c>
      <c r="C7" s="23" t="s">
        <v>34</v>
      </c>
      <c r="D7" s="289"/>
      <c r="E7" s="132" t="s">
        <v>7</v>
      </c>
      <c r="F7" s="165" t="s">
        <v>8</v>
      </c>
      <c r="G7" s="165" t="s">
        <v>9</v>
      </c>
      <c r="H7" s="165" t="s">
        <v>10</v>
      </c>
      <c r="I7" s="165" t="s">
        <v>11</v>
      </c>
      <c r="J7" s="165" t="s">
        <v>12</v>
      </c>
      <c r="K7" s="62" t="s">
        <v>7</v>
      </c>
      <c r="L7" s="62" t="s">
        <v>8</v>
      </c>
      <c r="M7" s="62" t="s">
        <v>9</v>
      </c>
      <c r="N7" s="62" t="s">
        <v>10</v>
      </c>
      <c r="O7" s="62" t="s">
        <v>11</v>
      </c>
      <c r="P7" s="63" t="s">
        <v>12</v>
      </c>
      <c r="Q7" s="64" t="s">
        <v>7</v>
      </c>
      <c r="R7" s="64" t="s">
        <v>8</v>
      </c>
      <c r="S7" s="64" t="s">
        <v>9</v>
      </c>
      <c r="T7" s="64" t="s">
        <v>10</v>
      </c>
      <c r="U7" s="64" t="s">
        <v>11</v>
      </c>
      <c r="V7" s="65" t="s">
        <v>12</v>
      </c>
      <c r="W7" s="61" t="s">
        <v>7</v>
      </c>
      <c r="X7" s="62" t="s">
        <v>8</v>
      </c>
      <c r="Y7" s="62" t="s">
        <v>9</v>
      </c>
      <c r="Z7" s="62" t="s">
        <v>10</v>
      </c>
      <c r="AA7" s="62" t="s">
        <v>11</v>
      </c>
      <c r="AB7" s="63" t="s">
        <v>12</v>
      </c>
    </row>
    <row r="8" spans="1:28" s="2" customFormat="1" ht="11.1" hidden="1" customHeight="1" thickBot="1" x14ac:dyDescent="0.25">
      <c r="A8" s="34"/>
      <c r="B8" s="35"/>
      <c r="C8" s="35"/>
      <c r="D8" s="152"/>
      <c r="E8" s="103">
        <v>1</v>
      </c>
      <c r="F8" s="103">
        <v>2</v>
      </c>
      <c r="G8" s="103">
        <v>3</v>
      </c>
      <c r="H8" s="103">
        <v>4</v>
      </c>
      <c r="I8" s="103">
        <v>5</v>
      </c>
      <c r="J8" s="250">
        <v>6</v>
      </c>
      <c r="K8" s="66"/>
      <c r="L8" s="66"/>
      <c r="M8" s="66"/>
      <c r="N8" s="66"/>
      <c r="O8" s="66"/>
      <c r="P8" s="66"/>
      <c r="Q8" s="67">
        <v>1</v>
      </c>
      <c r="R8" s="67">
        <v>2</v>
      </c>
      <c r="S8" s="67">
        <v>3</v>
      </c>
      <c r="T8" s="67">
        <v>4</v>
      </c>
      <c r="U8" s="67">
        <v>5</v>
      </c>
      <c r="V8" s="68">
        <v>6</v>
      </c>
      <c r="W8" s="66"/>
      <c r="X8" s="66"/>
      <c r="Y8" s="66"/>
      <c r="Z8" s="66"/>
      <c r="AA8" s="66"/>
      <c r="AB8" s="66"/>
    </row>
    <row r="9" spans="1:28" s="2" customFormat="1" ht="13.5" customHeight="1" x14ac:dyDescent="0.2">
      <c r="A9" s="20">
        <v>1</v>
      </c>
      <c r="B9" s="89"/>
      <c r="C9" s="9"/>
      <c r="D9" s="305"/>
      <c r="E9" s="305"/>
      <c r="F9" s="305"/>
      <c r="G9" s="305"/>
      <c r="H9" s="305"/>
      <c r="I9" s="305"/>
      <c r="J9" s="308"/>
      <c r="K9" s="240"/>
      <c r="L9" s="69" t="e">
        <v>#VALUE!</v>
      </c>
      <c r="M9" s="69" t="e">
        <v>#VALUE!</v>
      </c>
      <c r="N9" s="69" t="e">
        <v>#VALUE!</v>
      </c>
      <c r="O9" s="69" t="e">
        <v>#VALUE!</v>
      </c>
      <c r="P9" s="69" t="e">
        <v>#VALUE!</v>
      </c>
      <c r="Q9" s="119">
        <v>10.88687</v>
      </c>
      <c r="R9" s="119">
        <v>11.322340000000001</v>
      </c>
      <c r="S9" s="119">
        <v>11.775219999999999</v>
      </c>
      <c r="T9" s="119">
        <v>12.24624</v>
      </c>
      <c r="U9" s="119">
        <v>12.736079999999999</v>
      </c>
      <c r="V9" s="119">
        <v>13.24553</v>
      </c>
      <c r="W9" s="69"/>
      <c r="X9" s="69">
        <v>0.04</v>
      </c>
      <c r="Y9" s="69">
        <v>3.9999E-2</v>
      </c>
      <c r="Z9" s="69">
        <v>4.0001000000000002E-2</v>
      </c>
      <c r="AA9" s="69">
        <v>3.9999E-2</v>
      </c>
      <c r="AB9" s="69">
        <v>4.0001000000000002E-2</v>
      </c>
    </row>
    <row r="10" spans="1:28" s="2" customFormat="1" ht="13.5" customHeight="1" x14ac:dyDescent="0.2">
      <c r="A10" s="17"/>
      <c r="B10" s="90"/>
      <c r="C10" s="5"/>
      <c r="D10" s="306"/>
      <c r="E10" s="306"/>
      <c r="F10" s="306"/>
      <c r="G10" s="306"/>
      <c r="H10" s="306"/>
      <c r="I10" s="306"/>
      <c r="J10" s="309"/>
      <c r="K10" s="240"/>
      <c r="L10" s="69"/>
      <c r="M10" s="69"/>
      <c r="N10" s="69"/>
      <c r="O10" s="69"/>
      <c r="P10" s="69"/>
      <c r="Q10" s="70">
        <v>22644.689600000002</v>
      </c>
      <c r="R10" s="71">
        <v>23550.467199999999</v>
      </c>
      <c r="S10" s="71">
        <v>24492.457600000002</v>
      </c>
      <c r="T10" s="71">
        <v>25472.179199999999</v>
      </c>
      <c r="U10" s="71">
        <v>26491.046399999999</v>
      </c>
      <c r="V10" s="71">
        <v>27550.702399999998</v>
      </c>
      <c r="W10" s="69"/>
      <c r="X10" s="69"/>
      <c r="Y10" s="69"/>
      <c r="Z10" s="69"/>
      <c r="AA10" s="69"/>
      <c r="AB10" s="69"/>
    </row>
    <row r="11" spans="1:28" s="2" customFormat="1" ht="13.5" customHeight="1" thickBot="1" x14ac:dyDescent="0.25">
      <c r="A11" s="21"/>
      <c r="B11" s="91"/>
      <c r="C11" s="8"/>
      <c r="D11" s="307"/>
      <c r="E11" s="307"/>
      <c r="F11" s="307"/>
      <c r="G11" s="307"/>
      <c r="H11" s="307"/>
      <c r="I11" s="307"/>
      <c r="J11" s="310"/>
      <c r="K11" s="241"/>
      <c r="L11" s="72"/>
      <c r="M11" s="72"/>
      <c r="N11" s="72"/>
      <c r="O11" s="72"/>
      <c r="P11" s="72"/>
      <c r="Q11" s="73"/>
      <c r="R11" s="74"/>
      <c r="S11" s="74"/>
      <c r="T11" s="74"/>
      <c r="U11" s="74"/>
      <c r="V11" s="74"/>
      <c r="W11" s="72"/>
      <c r="X11" s="72"/>
      <c r="Y11" s="72"/>
      <c r="Z11" s="72"/>
      <c r="AA11" s="72"/>
      <c r="AB11" s="72"/>
    </row>
    <row r="12" spans="1:28" s="2" customFormat="1" ht="13.5" customHeight="1" x14ac:dyDescent="0.2">
      <c r="A12" s="20">
        <v>2</v>
      </c>
      <c r="B12" s="89"/>
      <c r="C12" s="9"/>
      <c r="D12" s="305"/>
      <c r="E12" s="305"/>
      <c r="F12" s="305"/>
      <c r="G12" s="305"/>
      <c r="H12" s="305"/>
      <c r="I12" s="305"/>
      <c r="J12" s="308"/>
      <c r="K12" s="240"/>
      <c r="L12" s="69" t="e">
        <v>#VALUE!</v>
      </c>
      <c r="M12" s="69" t="e">
        <v>#VALUE!</v>
      </c>
      <c r="N12" s="69" t="e">
        <v>#VALUE!</v>
      </c>
      <c r="O12" s="69" t="e">
        <v>#VALUE!</v>
      </c>
      <c r="P12" s="69" t="e">
        <v>#VALUE!</v>
      </c>
      <c r="Q12" s="119">
        <v>11.159039999999999</v>
      </c>
      <c r="R12" s="119">
        <v>11.60539</v>
      </c>
      <c r="S12" s="119">
        <v>12.069610000000001</v>
      </c>
      <c r="T12" s="119">
        <v>12.552390000000001</v>
      </c>
      <c r="U12" s="119">
        <v>13.05448</v>
      </c>
      <c r="V12" s="119">
        <v>13.57668</v>
      </c>
      <c r="W12" s="69"/>
      <c r="X12" s="69">
        <v>3.9999E-2</v>
      </c>
      <c r="Y12" s="69">
        <v>0.04</v>
      </c>
      <c r="Z12" s="69">
        <v>0.04</v>
      </c>
      <c r="AA12" s="69">
        <v>0.04</v>
      </c>
      <c r="AB12" s="69">
        <v>4.0002000000000003E-2</v>
      </c>
    </row>
    <row r="13" spans="1:28" s="2" customFormat="1" ht="13.5" customHeight="1" x14ac:dyDescent="0.2">
      <c r="A13" s="17"/>
      <c r="B13" s="90"/>
      <c r="C13" s="5"/>
      <c r="D13" s="306"/>
      <c r="E13" s="306"/>
      <c r="F13" s="306"/>
      <c r="G13" s="306"/>
      <c r="H13" s="306"/>
      <c r="I13" s="306"/>
      <c r="J13" s="309"/>
      <c r="K13" s="240" t="e">
        <v>#VALUE!</v>
      </c>
      <c r="L13" s="69" t="e">
        <v>#VALUE!</v>
      </c>
      <c r="M13" s="69" t="e">
        <v>#VALUE!</v>
      </c>
      <c r="N13" s="69" t="e">
        <v>#VALUE!</v>
      </c>
      <c r="O13" s="69" t="e">
        <v>#VALUE!</v>
      </c>
      <c r="P13" s="69" t="e">
        <v>#VALUE!</v>
      </c>
      <c r="Q13" s="70">
        <v>23210.803199999998</v>
      </c>
      <c r="R13" s="71">
        <v>24139.211200000002</v>
      </c>
      <c r="S13" s="71">
        <v>25104.788799999998</v>
      </c>
      <c r="T13" s="71">
        <v>26108.9712</v>
      </c>
      <c r="U13" s="71">
        <v>27153.3184</v>
      </c>
      <c r="V13" s="71">
        <v>28239.4944</v>
      </c>
      <c r="W13" s="69">
        <v>2.5000000000000001E-2</v>
      </c>
      <c r="X13" s="69">
        <v>2.4999E-2</v>
      </c>
      <c r="Y13" s="69">
        <v>2.5000999999999999E-2</v>
      </c>
      <c r="Z13" s="69">
        <v>2.5000000000000001E-2</v>
      </c>
      <c r="AA13" s="69">
        <v>2.5000000000000001E-2</v>
      </c>
      <c r="AB13" s="69">
        <v>2.5000999999999999E-2</v>
      </c>
    </row>
    <row r="14" spans="1:28" s="2" customFormat="1" ht="13.5" customHeight="1" thickBot="1" x14ac:dyDescent="0.25">
      <c r="A14" s="21"/>
      <c r="B14" s="91"/>
      <c r="C14" s="8"/>
      <c r="D14" s="307"/>
      <c r="E14" s="307"/>
      <c r="F14" s="307"/>
      <c r="G14" s="307"/>
      <c r="H14" s="307"/>
      <c r="I14" s="307"/>
      <c r="J14" s="310"/>
      <c r="K14" s="241"/>
      <c r="L14" s="72"/>
      <c r="M14" s="72"/>
      <c r="N14" s="72"/>
      <c r="O14" s="72"/>
      <c r="P14" s="72"/>
      <c r="Q14" s="73"/>
      <c r="R14" s="74"/>
      <c r="S14" s="74"/>
      <c r="T14" s="74"/>
      <c r="U14" s="74"/>
      <c r="V14" s="74"/>
      <c r="W14" s="72"/>
      <c r="X14" s="72"/>
      <c r="Y14" s="72"/>
      <c r="Z14" s="72"/>
      <c r="AA14" s="72"/>
      <c r="AB14" s="72"/>
    </row>
    <row r="15" spans="1:28" s="2" customFormat="1" ht="13.5" customHeight="1" x14ac:dyDescent="0.2">
      <c r="A15" s="20">
        <v>3</v>
      </c>
      <c r="B15" s="89"/>
      <c r="C15" s="9"/>
      <c r="D15" s="305"/>
      <c r="E15" s="305"/>
      <c r="F15" s="305"/>
      <c r="G15" s="305"/>
      <c r="H15" s="305"/>
      <c r="I15" s="305"/>
      <c r="J15" s="251">
        <v>13.92</v>
      </c>
      <c r="K15" s="240"/>
      <c r="L15" s="69" t="e">
        <v>#VALUE!</v>
      </c>
      <c r="M15" s="69" t="e">
        <v>#VALUE!</v>
      </c>
      <c r="N15" s="69" t="e">
        <v>#VALUE!</v>
      </c>
      <c r="O15" s="69" t="e">
        <v>#VALUE!</v>
      </c>
      <c r="P15" s="69" t="e">
        <v>#VALUE!</v>
      </c>
      <c r="Q15" s="119">
        <v>11.438000000000001</v>
      </c>
      <c r="R15" s="119">
        <v>11.895519999999999</v>
      </c>
      <c r="S15" s="119">
        <v>12.37133</v>
      </c>
      <c r="T15" s="119">
        <v>12.86619</v>
      </c>
      <c r="U15" s="119">
        <v>13.380839999999999</v>
      </c>
      <c r="V15" s="119">
        <v>13.916079999999999</v>
      </c>
      <c r="W15" s="69"/>
      <c r="X15" s="69">
        <v>0.04</v>
      </c>
      <c r="Y15" s="69">
        <v>3.9999E-2</v>
      </c>
      <c r="Z15" s="69">
        <v>4.0001000000000002E-2</v>
      </c>
      <c r="AA15" s="69">
        <v>0.04</v>
      </c>
      <c r="AB15" s="69">
        <v>0.04</v>
      </c>
    </row>
    <row r="16" spans="1:28" s="2" customFormat="1" ht="13.5" customHeight="1" x14ac:dyDescent="0.2">
      <c r="A16" s="17"/>
      <c r="B16" s="90"/>
      <c r="C16" s="5"/>
      <c r="D16" s="306"/>
      <c r="E16" s="306"/>
      <c r="F16" s="306"/>
      <c r="G16" s="306"/>
      <c r="H16" s="306"/>
      <c r="I16" s="306"/>
      <c r="J16" s="252">
        <v>28945</v>
      </c>
      <c r="K16" s="240" t="e">
        <v>#VALUE!</v>
      </c>
      <c r="L16" s="69" t="e">
        <v>#VALUE!</v>
      </c>
      <c r="M16" s="69" t="e">
        <v>#VALUE!</v>
      </c>
      <c r="N16" s="69" t="e">
        <v>#VALUE!</v>
      </c>
      <c r="O16" s="69" t="e">
        <v>#VALUE!</v>
      </c>
      <c r="P16" s="69" t="e">
        <v>#VALUE!</v>
      </c>
      <c r="Q16" s="70">
        <v>23791.040000000001</v>
      </c>
      <c r="R16" s="71">
        <v>24742.6816</v>
      </c>
      <c r="S16" s="71">
        <v>25732.366399999999</v>
      </c>
      <c r="T16" s="71">
        <v>26761.675200000001</v>
      </c>
      <c r="U16" s="71">
        <v>27832.147199999999</v>
      </c>
      <c r="V16" s="71">
        <v>28945.446400000001</v>
      </c>
      <c r="W16" s="69">
        <v>2.4999E-2</v>
      </c>
      <c r="X16" s="69">
        <v>2.5000000000000001E-2</v>
      </c>
      <c r="Y16" s="69">
        <v>2.4997999999999999E-2</v>
      </c>
      <c r="Z16" s="69">
        <v>2.4999E-2</v>
      </c>
      <c r="AA16" s="69">
        <v>2.5000000000000001E-2</v>
      </c>
      <c r="AB16" s="69">
        <v>2.4999E-2</v>
      </c>
    </row>
    <row r="17" spans="1:28" s="2" customFormat="1" ht="13.5" customHeight="1" thickBot="1" x14ac:dyDescent="0.25">
      <c r="A17" s="21"/>
      <c r="B17" s="91"/>
      <c r="C17" s="8"/>
      <c r="D17" s="307"/>
      <c r="E17" s="307"/>
      <c r="F17" s="307"/>
      <c r="G17" s="307"/>
      <c r="H17" s="307"/>
      <c r="I17" s="307"/>
      <c r="J17" s="253"/>
      <c r="K17" s="241"/>
      <c r="L17" s="72"/>
      <c r="M17" s="72"/>
      <c r="N17" s="72"/>
      <c r="O17" s="72"/>
      <c r="P17" s="72"/>
      <c r="Q17" s="73"/>
      <c r="R17" s="74"/>
      <c r="S17" s="74"/>
      <c r="T17" s="74"/>
      <c r="U17" s="74"/>
      <c r="V17" s="74"/>
      <c r="W17" s="72"/>
      <c r="X17" s="72"/>
      <c r="Y17" s="72"/>
      <c r="Z17" s="72"/>
      <c r="AA17" s="72"/>
      <c r="AB17" s="72"/>
    </row>
    <row r="18" spans="1:28" s="2" customFormat="1" ht="13.5" customHeight="1" x14ac:dyDescent="0.2">
      <c r="A18" s="20">
        <v>4</v>
      </c>
      <c r="B18" s="89"/>
      <c r="C18" s="9"/>
      <c r="D18" s="305"/>
      <c r="E18" s="305"/>
      <c r="F18" s="305"/>
      <c r="G18" s="305"/>
      <c r="H18" s="305"/>
      <c r="I18" s="105">
        <v>13.72</v>
      </c>
      <c r="J18" s="251">
        <v>14.26</v>
      </c>
      <c r="K18" s="240"/>
      <c r="L18" s="69" t="e">
        <v>#VALUE!</v>
      </c>
      <c r="M18" s="69" t="e">
        <v>#VALUE!</v>
      </c>
      <c r="N18" s="69" t="e">
        <v>#VALUE!</v>
      </c>
      <c r="O18" s="69" t="e">
        <v>#VALUE!</v>
      </c>
      <c r="P18" s="69">
        <v>3.9358999999999998E-2</v>
      </c>
      <c r="Q18" s="119">
        <v>11.72395</v>
      </c>
      <c r="R18" s="119">
        <v>12.192909999999999</v>
      </c>
      <c r="S18" s="119">
        <v>12.680619999999999</v>
      </c>
      <c r="T18" s="119">
        <v>13.18784</v>
      </c>
      <c r="U18" s="119">
        <v>13.71536</v>
      </c>
      <c r="V18" s="119">
        <v>14.26398</v>
      </c>
      <c r="W18" s="69"/>
      <c r="X18" s="69">
        <v>0.04</v>
      </c>
      <c r="Y18" s="69">
        <v>3.9999E-2</v>
      </c>
      <c r="Z18" s="69">
        <v>0.04</v>
      </c>
      <c r="AA18" s="69">
        <v>0.04</v>
      </c>
      <c r="AB18" s="69">
        <v>0.04</v>
      </c>
    </row>
    <row r="19" spans="1:28" s="2" customFormat="1" ht="13.5" customHeight="1" x14ac:dyDescent="0.2">
      <c r="A19" s="17"/>
      <c r="B19" s="90"/>
      <c r="C19" s="5"/>
      <c r="D19" s="306"/>
      <c r="E19" s="306"/>
      <c r="F19" s="306"/>
      <c r="G19" s="306"/>
      <c r="H19" s="306"/>
      <c r="I19" s="106">
        <v>28528</v>
      </c>
      <c r="J19" s="252">
        <v>29669</v>
      </c>
      <c r="K19" s="240" t="e">
        <v>#VALUE!</v>
      </c>
      <c r="L19" s="69" t="e">
        <v>#VALUE!</v>
      </c>
      <c r="M19" s="69" t="e">
        <v>#VALUE!</v>
      </c>
      <c r="N19" s="69" t="e">
        <v>#VALUE!</v>
      </c>
      <c r="O19" s="69" t="e">
        <v>#VALUE!</v>
      </c>
      <c r="P19" s="69">
        <v>2.4424999999999999E-2</v>
      </c>
      <c r="Q19" s="70">
        <v>24385.815999999999</v>
      </c>
      <c r="R19" s="71">
        <v>25361.252799999998</v>
      </c>
      <c r="S19" s="71">
        <v>26375.689600000002</v>
      </c>
      <c r="T19" s="71">
        <v>27430.707200000001</v>
      </c>
      <c r="U19" s="71">
        <v>28527.948799999998</v>
      </c>
      <c r="V19" s="71">
        <v>29669.078399999999</v>
      </c>
      <c r="W19" s="69">
        <v>2.5000000000000001E-2</v>
      </c>
      <c r="X19" s="69">
        <v>2.5000000000000001E-2</v>
      </c>
      <c r="Y19" s="69">
        <v>2.5000999999999999E-2</v>
      </c>
      <c r="Z19" s="69">
        <v>2.5000000000000001E-2</v>
      </c>
      <c r="AA19" s="69">
        <v>2.5000000000000001E-2</v>
      </c>
      <c r="AB19" s="69">
        <v>2.5000000000000001E-2</v>
      </c>
    </row>
    <row r="20" spans="1:28" s="2" customFormat="1" ht="13.5" customHeight="1" thickBot="1" x14ac:dyDescent="0.25">
      <c r="A20" s="21"/>
      <c r="B20" s="91"/>
      <c r="C20" s="8"/>
      <c r="D20" s="307"/>
      <c r="E20" s="307"/>
      <c r="F20" s="307"/>
      <c r="G20" s="307"/>
      <c r="H20" s="307"/>
      <c r="I20" s="108"/>
      <c r="J20" s="253"/>
      <c r="K20" s="241"/>
      <c r="L20" s="72"/>
      <c r="M20" s="72"/>
      <c r="N20" s="72"/>
      <c r="O20" s="72"/>
      <c r="P20" s="72"/>
      <c r="Q20" s="73"/>
      <c r="R20" s="74"/>
      <c r="S20" s="74"/>
      <c r="T20" s="74"/>
      <c r="U20" s="74"/>
      <c r="V20" s="74"/>
      <c r="W20" s="72"/>
      <c r="X20" s="72"/>
      <c r="Y20" s="72"/>
      <c r="Z20" s="72"/>
      <c r="AA20" s="72"/>
      <c r="AB20" s="72"/>
    </row>
    <row r="21" spans="1:28" s="2" customFormat="1" ht="13.5" customHeight="1" x14ac:dyDescent="0.2">
      <c r="A21" s="20">
        <v>5</v>
      </c>
      <c r="B21" s="89"/>
      <c r="C21" s="9"/>
      <c r="D21" s="305"/>
      <c r="E21" s="305"/>
      <c r="F21" s="305"/>
      <c r="G21" s="305"/>
      <c r="H21" s="305"/>
      <c r="I21" s="105">
        <v>14.06</v>
      </c>
      <c r="J21" s="251">
        <v>14.62</v>
      </c>
      <c r="K21" s="240"/>
      <c r="L21" s="69" t="e">
        <v>#VALUE!</v>
      </c>
      <c r="M21" s="69" t="e">
        <v>#VALUE!</v>
      </c>
      <c r="N21" s="69" t="e">
        <v>#VALUE!</v>
      </c>
      <c r="O21" s="69" t="e">
        <v>#VALUE!</v>
      </c>
      <c r="P21" s="69">
        <v>3.9829000000000003E-2</v>
      </c>
      <c r="Q21" s="119">
        <v>12.017049999999999</v>
      </c>
      <c r="R21" s="119">
        <v>12.497730000000001</v>
      </c>
      <c r="S21" s="119">
        <v>12.997629999999999</v>
      </c>
      <c r="T21" s="119">
        <v>13.51755</v>
      </c>
      <c r="U21" s="119">
        <v>14.058249999999999</v>
      </c>
      <c r="V21" s="119">
        <v>14.62058</v>
      </c>
      <c r="W21" s="69"/>
      <c r="X21" s="69">
        <v>0.04</v>
      </c>
      <c r="Y21" s="69">
        <v>3.9999E-2</v>
      </c>
      <c r="Z21" s="69">
        <v>4.0001000000000002E-2</v>
      </c>
      <c r="AA21" s="69">
        <v>0.04</v>
      </c>
      <c r="AB21" s="69">
        <v>0.04</v>
      </c>
    </row>
    <row r="22" spans="1:28" s="2" customFormat="1" ht="13.5" customHeight="1" x14ac:dyDescent="0.2">
      <c r="A22" s="17"/>
      <c r="B22" s="90"/>
      <c r="C22" s="5"/>
      <c r="D22" s="306"/>
      <c r="E22" s="306"/>
      <c r="F22" s="306"/>
      <c r="G22" s="306"/>
      <c r="H22" s="306"/>
      <c r="I22" s="106">
        <v>29241</v>
      </c>
      <c r="J22" s="252">
        <v>30411</v>
      </c>
      <c r="K22" s="240" t="e">
        <v>#VALUE!</v>
      </c>
      <c r="L22" s="69" t="e">
        <v>#VALUE!</v>
      </c>
      <c r="M22" s="69" t="e">
        <v>#VALUE!</v>
      </c>
      <c r="N22" s="69" t="e">
        <v>#VALUE!</v>
      </c>
      <c r="O22" s="69">
        <v>2.4781000000000001E-2</v>
      </c>
      <c r="P22" s="69">
        <v>2.5245E-2</v>
      </c>
      <c r="Q22" s="70">
        <v>24995.464</v>
      </c>
      <c r="R22" s="71">
        <v>25995.278399999999</v>
      </c>
      <c r="S22" s="71">
        <v>27035.070400000001</v>
      </c>
      <c r="T22" s="71">
        <v>28116.504000000001</v>
      </c>
      <c r="U22" s="71">
        <v>29241.16</v>
      </c>
      <c r="V22" s="71">
        <v>30410.806400000001</v>
      </c>
      <c r="W22" s="69">
        <v>2.5000000000000001E-2</v>
      </c>
      <c r="X22" s="69">
        <v>2.5000000000000001E-2</v>
      </c>
      <c r="Y22" s="69">
        <v>2.5000000000000001E-2</v>
      </c>
      <c r="Z22" s="69">
        <v>2.5000999999999999E-2</v>
      </c>
      <c r="AA22" s="69">
        <v>2.5000000000000001E-2</v>
      </c>
      <c r="AB22" s="69">
        <v>2.5000000000000001E-2</v>
      </c>
    </row>
    <row r="23" spans="1:28" s="2" customFormat="1" ht="13.5" customHeight="1" thickBot="1" x14ac:dyDescent="0.25">
      <c r="A23" s="21"/>
      <c r="B23" s="91"/>
      <c r="C23" s="8"/>
      <c r="D23" s="307"/>
      <c r="E23" s="307"/>
      <c r="F23" s="307"/>
      <c r="G23" s="307"/>
      <c r="H23" s="307"/>
      <c r="I23" s="108"/>
      <c r="J23" s="253"/>
      <c r="K23" s="241"/>
      <c r="L23" s="72"/>
      <c r="M23" s="72"/>
      <c r="N23" s="72"/>
      <c r="O23" s="72"/>
      <c r="P23" s="72"/>
      <c r="Q23" s="73"/>
      <c r="R23" s="74"/>
      <c r="S23" s="74"/>
      <c r="T23" s="74"/>
      <c r="U23" s="74"/>
      <c r="V23" s="74"/>
      <c r="W23" s="72"/>
      <c r="X23" s="72"/>
      <c r="Y23" s="72"/>
      <c r="Z23" s="72"/>
      <c r="AA23" s="72"/>
      <c r="AB23" s="72"/>
    </row>
    <row r="24" spans="1:28" s="2" customFormat="1" ht="13.5" customHeight="1" x14ac:dyDescent="0.2">
      <c r="A24" s="20">
        <v>6</v>
      </c>
      <c r="B24" s="89"/>
      <c r="C24" s="9"/>
      <c r="D24" s="305"/>
      <c r="E24" s="305"/>
      <c r="F24" s="305"/>
      <c r="G24" s="305"/>
      <c r="H24" s="105">
        <v>13.86</v>
      </c>
      <c r="I24" s="105">
        <v>14.41</v>
      </c>
      <c r="J24" s="251">
        <v>14.99</v>
      </c>
      <c r="K24" s="240"/>
      <c r="L24" s="69" t="e">
        <v>#VALUE!</v>
      </c>
      <c r="M24" s="69" t="e">
        <v>#VALUE!</v>
      </c>
      <c r="N24" s="69" t="e">
        <v>#VALUE!</v>
      </c>
      <c r="O24" s="69">
        <v>3.9683000000000003E-2</v>
      </c>
      <c r="P24" s="69">
        <v>4.0250000000000001E-2</v>
      </c>
      <c r="Q24" s="119">
        <v>12.317489999999999</v>
      </c>
      <c r="R24" s="119">
        <v>12.8102</v>
      </c>
      <c r="S24" s="119">
        <v>13.3226</v>
      </c>
      <c r="T24" s="119">
        <v>13.855499999999999</v>
      </c>
      <c r="U24" s="119">
        <v>14.40971</v>
      </c>
      <c r="V24" s="119">
        <v>14.986090000000001</v>
      </c>
      <c r="W24" s="69"/>
      <c r="X24" s="69">
        <v>4.0001000000000002E-2</v>
      </c>
      <c r="Y24" s="69">
        <v>3.9999E-2</v>
      </c>
      <c r="Z24" s="69">
        <v>0.04</v>
      </c>
      <c r="AA24" s="69">
        <v>3.9999E-2</v>
      </c>
      <c r="AB24" s="69">
        <v>3.9999E-2</v>
      </c>
    </row>
    <row r="25" spans="1:28" s="2" customFormat="1" ht="13.5" customHeight="1" x14ac:dyDescent="0.2">
      <c r="A25" s="17"/>
      <c r="B25" s="90"/>
      <c r="C25" s="5"/>
      <c r="D25" s="306"/>
      <c r="E25" s="306"/>
      <c r="F25" s="306"/>
      <c r="G25" s="306"/>
      <c r="H25" s="106">
        <v>28819</v>
      </c>
      <c r="I25" s="106">
        <v>29972</v>
      </c>
      <c r="J25" s="252">
        <v>31171</v>
      </c>
      <c r="K25" s="240" t="e">
        <v>#VALUE!</v>
      </c>
      <c r="L25" s="69" t="e">
        <v>#VALUE!</v>
      </c>
      <c r="M25" s="69" t="e">
        <v>#VALUE!</v>
      </c>
      <c r="N25" s="69" t="e">
        <v>#VALUE!</v>
      </c>
      <c r="O25" s="69">
        <v>2.4892999999999998E-2</v>
      </c>
      <c r="P25" s="69">
        <v>2.5308000000000001E-2</v>
      </c>
      <c r="Q25" s="70">
        <v>25620.379199999999</v>
      </c>
      <c r="R25" s="71">
        <v>26645.216</v>
      </c>
      <c r="S25" s="71">
        <v>27711.008000000002</v>
      </c>
      <c r="T25" s="71">
        <v>28819.439999999999</v>
      </c>
      <c r="U25" s="71">
        <v>29972.196800000002</v>
      </c>
      <c r="V25" s="71">
        <v>31171.067200000001</v>
      </c>
      <c r="W25" s="69">
        <v>2.5000999999999999E-2</v>
      </c>
      <c r="X25" s="69">
        <v>2.5002E-2</v>
      </c>
      <c r="Y25" s="69">
        <v>2.5002E-2</v>
      </c>
      <c r="Z25" s="69">
        <v>2.5000999999999999E-2</v>
      </c>
      <c r="AA25" s="69">
        <v>2.5000000000000001E-2</v>
      </c>
      <c r="AB25" s="69">
        <v>2.5000000000000001E-2</v>
      </c>
    </row>
    <row r="26" spans="1:28" s="2" customFormat="1" ht="13.5" customHeight="1" thickBot="1" x14ac:dyDescent="0.25">
      <c r="A26" s="21"/>
      <c r="B26" s="91"/>
      <c r="C26" s="8"/>
      <c r="D26" s="307"/>
      <c r="E26" s="307"/>
      <c r="F26" s="307"/>
      <c r="G26" s="307"/>
      <c r="H26" s="108"/>
      <c r="I26" s="108"/>
      <c r="J26" s="253"/>
      <c r="K26" s="241"/>
      <c r="L26" s="72"/>
      <c r="M26" s="72"/>
      <c r="N26" s="72"/>
      <c r="O26" s="72"/>
      <c r="P26" s="72"/>
      <c r="Q26" s="73"/>
      <c r="R26" s="74"/>
      <c r="S26" s="74"/>
      <c r="T26" s="74"/>
      <c r="U26" s="74"/>
      <c r="V26" s="74"/>
      <c r="W26" s="72"/>
      <c r="X26" s="72"/>
      <c r="Y26" s="72"/>
      <c r="Z26" s="72"/>
      <c r="AA26" s="72"/>
      <c r="AB26" s="72"/>
    </row>
    <row r="27" spans="1:28" s="2" customFormat="1" ht="13.5" customHeight="1" x14ac:dyDescent="0.2">
      <c r="A27" s="20">
        <v>7</v>
      </c>
      <c r="B27" s="89"/>
      <c r="C27" s="9"/>
      <c r="D27" s="305"/>
      <c r="E27" s="305"/>
      <c r="F27" s="305"/>
      <c r="G27" s="305"/>
      <c r="H27" s="105">
        <v>14.2</v>
      </c>
      <c r="I27" s="105">
        <v>14.77</v>
      </c>
      <c r="J27" s="251">
        <v>15.36</v>
      </c>
      <c r="K27" s="240"/>
      <c r="L27" s="69" t="e">
        <v>#VALUE!</v>
      </c>
      <c r="M27" s="69" t="e">
        <v>#VALUE!</v>
      </c>
      <c r="N27" s="69" t="e">
        <v>#VALUE!</v>
      </c>
      <c r="O27" s="69">
        <v>4.0141000000000003E-2</v>
      </c>
      <c r="P27" s="69">
        <v>3.9946000000000002E-2</v>
      </c>
      <c r="Q27" s="119">
        <v>12.625439999999999</v>
      </c>
      <c r="R27" s="119">
        <v>13.13044</v>
      </c>
      <c r="S27" s="119">
        <v>13.655659999999999</v>
      </c>
      <c r="T27" s="119">
        <v>14.201890000000001</v>
      </c>
      <c r="U27" s="119">
        <v>14.769970000000001</v>
      </c>
      <c r="V27" s="119">
        <v>15.36077</v>
      </c>
      <c r="W27" s="69"/>
      <c r="X27" s="69">
        <v>3.9999E-2</v>
      </c>
      <c r="Y27" s="69">
        <v>0.04</v>
      </c>
      <c r="Z27" s="69">
        <v>0.04</v>
      </c>
      <c r="AA27" s="69">
        <v>0.04</v>
      </c>
      <c r="AB27" s="69">
        <v>0.04</v>
      </c>
    </row>
    <row r="28" spans="1:28" s="2" customFormat="1" ht="13.5" customHeight="1" x14ac:dyDescent="0.2">
      <c r="A28" s="17"/>
      <c r="B28" s="90"/>
      <c r="C28" s="5"/>
      <c r="D28" s="306"/>
      <c r="E28" s="306"/>
      <c r="F28" s="306"/>
      <c r="G28" s="306"/>
      <c r="H28" s="106">
        <v>29540</v>
      </c>
      <c r="I28" s="106">
        <v>30722</v>
      </c>
      <c r="J28" s="252">
        <v>31950</v>
      </c>
      <c r="K28" s="240" t="e">
        <v>#VALUE!</v>
      </c>
      <c r="L28" s="69" t="e">
        <v>#VALUE!</v>
      </c>
      <c r="M28" s="69" t="e">
        <v>#VALUE!</v>
      </c>
      <c r="N28" s="69">
        <v>2.4531000000000001E-2</v>
      </c>
      <c r="O28" s="69">
        <v>2.4983000000000002E-2</v>
      </c>
      <c r="P28" s="69">
        <v>2.4683E-2</v>
      </c>
      <c r="Q28" s="70">
        <v>26260.915199999999</v>
      </c>
      <c r="R28" s="71">
        <v>27311.315200000001</v>
      </c>
      <c r="S28" s="71">
        <v>28403.772799999999</v>
      </c>
      <c r="T28" s="71">
        <v>29539.931199999999</v>
      </c>
      <c r="U28" s="71">
        <v>30721.5376</v>
      </c>
      <c r="V28" s="71">
        <v>31950.401600000001</v>
      </c>
      <c r="W28" s="69">
        <v>2.5000999999999999E-2</v>
      </c>
      <c r="X28" s="69">
        <v>2.4999E-2</v>
      </c>
      <c r="Y28" s="69">
        <v>2.5000000000000001E-2</v>
      </c>
      <c r="Z28" s="69">
        <v>2.5000000000000001E-2</v>
      </c>
      <c r="AA28" s="69">
        <v>2.5000999999999999E-2</v>
      </c>
      <c r="AB28" s="69">
        <v>2.5002E-2</v>
      </c>
    </row>
    <row r="29" spans="1:28" s="2" customFormat="1" ht="13.5" customHeight="1" thickBot="1" x14ac:dyDescent="0.25">
      <c r="A29" s="21"/>
      <c r="B29" s="91"/>
      <c r="C29" s="8"/>
      <c r="D29" s="307"/>
      <c r="E29" s="307"/>
      <c r="F29" s="307"/>
      <c r="G29" s="307"/>
      <c r="H29" s="108"/>
      <c r="I29" s="108"/>
      <c r="J29" s="253"/>
      <c r="K29" s="241"/>
      <c r="L29" s="72"/>
      <c r="M29" s="72"/>
      <c r="N29" s="72"/>
      <c r="O29" s="72"/>
      <c r="P29" s="72"/>
      <c r="Q29" s="73"/>
      <c r="R29" s="74"/>
      <c r="S29" s="74"/>
      <c r="T29" s="74"/>
      <c r="U29" s="74"/>
      <c r="V29" s="74"/>
      <c r="W29" s="72"/>
      <c r="X29" s="72"/>
      <c r="Y29" s="72"/>
      <c r="Z29" s="72"/>
      <c r="AA29" s="72"/>
      <c r="AB29" s="72"/>
    </row>
    <row r="30" spans="1:28" s="2" customFormat="1" ht="13.5" customHeight="1" x14ac:dyDescent="0.2">
      <c r="A30" s="20">
        <v>8</v>
      </c>
      <c r="B30" s="89"/>
      <c r="C30" s="9"/>
      <c r="D30" s="305"/>
      <c r="E30" s="305"/>
      <c r="F30" s="305"/>
      <c r="G30" s="105">
        <v>14</v>
      </c>
      <c r="H30" s="105">
        <v>14.56</v>
      </c>
      <c r="I30" s="105">
        <v>15.14</v>
      </c>
      <c r="J30" s="251">
        <v>15.74</v>
      </c>
      <c r="K30" s="240"/>
      <c r="L30" s="69" t="e">
        <v>#VALUE!</v>
      </c>
      <c r="M30" s="69" t="e">
        <v>#VALUE!</v>
      </c>
      <c r="N30" s="69">
        <v>0.04</v>
      </c>
      <c r="O30" s="69">
        <v>3.9835000000000002E-2</v>
      </c>
      <c r="P30" s="69">
        <v>3.9629999999999999E-2</v>
      </c>
      <c r="Q30" s="119">
        <v>12.94107</v>
      </c>
      <c r="R30" s="119">
        <v>13.45871</v>
      </c>
      <c r="S30" s="119">
        <v>13.99705</v>
      </c>
      <c r="T30" s="119">
        <v>14.556929999999999</v>
      </c>
      <c r="U30" s="119">
        <v>15.13922</v>
      </c>
      <c r="V30" s="119">
        <v>15.74479</v>
      </c>
      <c r="W30" s="69"/>
      <c r="X30" s="69">
        <v>0.04</v>
      </c>
      <c r="Y30" s="69">
        <v>3.9999E-2</v>
      </c>
      <c r="Z30" s="69">
        <v>0.04</v>
      </c>
      <c r="AA30" s="69">
        <v>4.0001000000000002E-2</v>
      </c>
      <c r="AB30" s="69">
        <v>0.04</v>
      </c>
    </row>
    <row r="31" spans="1:28" s="2" customFormat="1" ht="13.5" customHeight="1" x14ac:dyDescent="0.2">
      <c r="A31" s="17"/>
      <c r="B31" s="90"/>
      <c r="C31" s="5"/>
      <c r="D31" s="306"/>
      <c r="E31" s="306"/>
      <c r="F31" s="306"/>
      <c r="G31" s="106">
        <v>29114</v>
      </c>
      <c r="H31" s="106">
        <v>30278</v>
      </c>
      <c r="I31" s="106">
        <v>31490</v>
      </c>
      <c r="J31" s="252">
        <v>32749</v>
      </c>
      <c r="K31" s="240" t="e">
        <v>#VALUE!</v>
      </c>
      <c r="L31" s="69" t="e">
        <v>#VALUE!</v>
      </c>
      <c r="M31" s="69" t="e">
        <v>#VALUE!</v>
      </c>
      <c r="N31" s="69">
        <v>2.5352E-2</v>
      </c>
      <c r="O31" s="69">
        <v>2.5051E-2</v>
      </c>
      <c r="P31" s="69">
        <v>2.4740000000000002E-2</v>
      </c>
      <c r="Q31" s="70">
        <v>26917.425599999999</v>
      </c>
      <c r="R31" s="71">
        <v>27994.1168</v>
      </c>
      <c r="S31" s="71">
        <v>29113.864000000001</v>
      </c>
      <c r="T31" s="71">
        <v>30278.414400000001</v>
      </c>
      <c r="U31" s="71">
        <v>31489.577600000001</v>
      </c>
      <c r="V31" s="71">
        <v>32749.163199999999</v>
      </c>
      <c r="W31" s="69">
        <v>2.5000000000000001E-2</v>
      </c>
      <c r="X31" s="69">
        <v>2.5000999999999999E-2</v>
      </c>
      <c r="Y31" s="69">
        <v>2.5000000000000001E-2</v>
      </c>
      <c r="Z31" s="69">
        <v>2.4999E-2</v>
      </c>
      <c r="AA31" s="69">
        <v>2.5000000000000001E-2</v>
      </c>
      <c r="AB31" s="69">
        <v>2.5000000000000001E-2</v>
      </c>
    </row>
    <row r="32" spans="1:28" s="2" customFormat="1" ht="13.5" customHeight="1" thickBot="1" x14ac:dyDescent="0.25">
      <c r="A32" s="21"/>
      <c r="B32" s="91"/>
      <c r="C32" s="8"/>
      <c r="D32" s="307"/>
      <c r="E32" s="307"/>
      <c r="F32" s="307"/>
      <c r="G32" s="108"/>
      <c r="H32" s="108"/>
      <c r="I32" s="108"/>
      <c r="J32" s="253"/>
      <c r="K32" s="241"/>
      <c r="L32" s="72"/>
      <c r="M32" s="72"/>
      <c r="N32" s="72"/>
      <c r="O32" s="72"/>
      <c r="P32" s="72"/>
      <c r="Q32" s="73"/>
      <c r="R32" s="74"/>
      <c r="S32" s="74"/>
      <c r="T32" s="74"/>
      <c r="U32" s="74"/>
      <c r="V32" s="74"/>
      <c r="W32" s="72"/>
      <c r="X32" s="72"/>
      <c r="Y32" s="72"/>
      <c r="Z32" s="72"/>
      <c r="AA32" s="72"/>
      <c r="AB32" s="72"/>
    </row>
    <row r="33" spans="1:28" s="2" customFormat="1" ht="13.5" customHeight="1" x14ac:dyDescent="0.2">
      <c r="A33" s="20">
        <v>9</v>
      </c>
      <c r="B33" s="89"/>
      <c r="C33" s="9"/>
      <c r="D33" s="305"/>
      <c r="E33" s="305"/>
      <c r="F33" s="105">
        <v>13.8</v>
      </c>
      <c r="G33" s="105">
        <v>14.35</v>
      </c>
      <c r="H33" s="105">
        <v>14.92</v>
      </c>
      <c r="I33" s="105">
        <v>15.52</v>
      </c>
      <c r="J33" s="251">
        <v>16.14</v>
      </c>
      <c r="K33" s="240"/>
      <c r="L33" s="69" t="e">
        <v>#VALUE!</v>
      </c>
      <c r="M33" s="69">
        <v>3.9855000000000002E-2</v>
      </c>
      <c r="N33" s="69">
        <v>3.9720999999999999E-2</v>
      </c>
      <c r="O33" s="69">
        <v>4.0214E-2</v>
      </c>
      <c r="P33" s="69">
        <v>3.9947999999999997E-2</v>
      </c>
      <c r="Q33" s="119">
        <v>13.264609999999999</v>
      </c>
      <c r="R33" s="119">
        <v>13.79519</v>
      </c>
      <c r="S33" s="119">
        <v>14.347</v>
      </c>
      <c r="T33" s="119">
        <v>14.920859999999999</v>
      </c>
      <c r="U33" s="119">
        <v>15.5177</v>
      </c>
      <c r="V33" s="119">
        <v>16.138400000000001</v>
      </c>
      <c r="W33" s="69"/>
      <c r="X33" s="69">
        <v>0.04</v>
      </c>
      <c r="Y33" s="69">
        <v>0.04</v>
      </c>
      <c r="Z33" s="69">
        <v>3.9999E-2</v>
      </c>
      <c r="AA33" s="69">
        <v>0.04</v>
      </c>
      <c r="AB33" s="69">
        <v>3.9999E-2</v>
      </c>
    </row>
    <row r="34" spans="1:28" s="2" customFormat="1" ht="13.5" customHeight="1" x14ac:dyDescent="0.2">
      <c r="A34" s="17"/>
      <c r="B34" s="90"/>
      <c r="C34" s="5"/>
      <c r="D34" s="306"/>
      <c r="E34" s="306"/>
      <c r="F34" s="106">
        <v>28694</v>
      </c>
      <c r="G34" s="106">
        <v>29842</v>
      </c>
      <c r="H34" s="106">
        <v>31035</v>
      </c>
      <c r="I34" s="106">
        <v>32277</v>
      </c>
      <c r="J34" s="252">
        <v>33568</v>
      </c>
      <c r="K34" s="240" t="e">
        <v>#VALUE!</v>
      </c>
      <c r="L34" s="69" t="e">
        <v>#VALUE!</v>
      </c>
      <c r="M34" s="69">
        <v>2.5000000000000001E-2</v>
      </c>
      <c r="N34" s="69">
        <v>2.4725E-2</v>
      </c>
      <c r="O34" s="69">
        <v>2.5099E-2</v>
      </c>
      <c r="P34" s="69">
        <v>2.5413000000000002E-2</v>
      </c>
      <c r="Q34" s="70">
        <v>27590.388800000001</v>
      </c>
      <c r="R34" s="71">
        <v>28693.995200000001</v>
      </c>
      <c r="S34" s="71">
        <v>29841.759999999998</v>
      </c>
      <c r="T34" s="71">
        <v>31035.388800000001</v>
      </c>
      <c r="U34" s="71">
        <v>32276.815999999999</v>
      </c>
      <c r="V34" s="71">
        <v>33567.872000000003</v>
      </c>
      <c r="W34" s="69">
        <v>2.5000999999999999E-2</v>
      </c>
      <c r="X34" s="69">
        <v>2.5000999999999999E-2</v>
      </c>
      <c r="Y34" s="69">
        <v>2.5002E-2</v>
      </c>
      <c r="Z34" s="69">
        <v>2.5000000000000001E-2</v>
      </c>
      <c r="AA34" s="69">
        <v>2.5000000000000001E-2</v>
      </c>
      <c r="AB34" s="69">
        <v>2.4999E-2</v>
      </c>
    </row>
    <row r="35" spans="1:28" s="2" customFormat="1" ht="13.5" customHeight="1" thickBot="1" x14ac:dyDescent="0.25">
      <c r="A35" s="21"/>
      <c r="B35" s="91"/>
      <c r="C35" s="8"/>
      <c r="D35" s="307"/>
      <c r="E35" s="307"/>
      <c r="F35" s="108"/>
      <c r="G35" s="108"/>
      <c r="H35" s="108"/>
      <c r="I35" s="108"/>
      <c r="J35" s="253"/>
      <c r="K35" s="241"/>
      <c r="L35" s="72"/>
      <c r="M35" s="72"/>
      <c r="N35" s="72"/>
      <c r="O35" s="72"/>
      <c r="P35" s="72"/>
      <c r="Q35" s="73"/>
      <c r="R35" s="74"/>
      <c r="S35" s="74"/>
      <c r="T35" s="74"/>
      <c r="U35" s="74"/>
      <c r="V35" s="74"/>
      <c r="W35" s="72"/>
      <c r="X35" s="72"/>
      <c r="Y35" s="72"/>
      <c r="Z35" s="72"/>
      <c r="AA35" s="72"/>
      <c r="AB35" s="72"/>
    </row>
    <row r="36" spans="1:28" s="2" customFormat="1" ht="13.5" customHeight="1" x14ac:dyDescent="0.2">
      <c r="A36" s="20">
        <v>10</v>
      </c>
      <c r="B36" s="89"/>
      <c r="C36" s="9"/>
      <c r="D36" s="305"/>
      <c r="E36" s="305"/>
      <c r="F36" s="105">
        <v>14.14</v>
      </c>
      <c r="G36" s="105">
        <v>14.71</v>
      </c>
      <c r="H36" s="105">
        <v>15.29</v>
      </c>
      <c r="I36" s="105">
        <v>15.91</v>
      </c>
      <c r="J36" s="251">
        <v>16.54</v>
      </c>
      <c r="K36" s="240"/>
      <c r="L36" s="69" t="e">
        <v>#VALUE!</v>
      </c>
      <c r="M36" s="69">
        <v>4.0311E-2</v>
      </c>
      <c r="N36" s="69">
        <v>3.9428999999999999E-2</v>
      </c>
      <c r="O36" s="69">
        <v>4.0549000000000002E-2</v>
      </c>
      <c r="P36" s="69">
        <v>3.9598000000000001E-2</v>
      </c>
      <c r="Q36" s="119">
        <v>13.5962</v>
      </c>
      <c r="R36" s="119">
        <v>14.14006</v>
      </c>
      <c r="S36" s="119">
        <v>14.70566</v>
      </c>
      <c r="T36" s="119">
        <v>15.29388</v>
      </c>
      <c r="U36" s="119">
        <v>15.90565</v>
      </c>
      <c r="V36" s="119">
        <v>16.541869999999999</v>
      </c>
      <c r="W36" s="69"/>
      <c r="X36" s="69">
        <v>4.0001000000000002E-2</v>
      </c>
      <c r="Y36" s="69">
        <v>0.04</v>
      </c>
      <c r="Z36" s="69">
        <v>0.04</v>
      </c>
      <c r="AA36" s="69">
        <v>4.0001000000000002E-2</v>
      </c>
      <c r="AB36" s="69">
        <v>0.04</v>
      </c>
    </row>
    <row r="37" spans="1:28" s="2" customFormat="1" ht="13.5" customHeight="1" x14ac:dyDescent="0.2">
      <c r="A37" s="17"/>
      <c r="B37" s="90"/>
      <c r="C37" s="5"/>
      <c r="D37" s="306"/>
      <c r="E37" s="306"/>
      <c r="F37" s="106">
        <v>29411</v>
      </c>
      <c r="G37" s="106">
        <v>30588</v>
      </c>
      <c r="H37" s="106">
        <v>31811</v>
      </c>
      <c r="I37" s="106">
        <v>33084</v>
      </c>
      <c r="J37" s="252">
        <v>34407</v>
      </c>
      <c r="K37" s="240" t="e">
        <v>#VALUE!</v>
      </c>
      <c r="L37" s="69">
        <v>2.4638E-2</v>
      </c>
      <c r="M37" s="69">
        <v>2.5087000000000002E-2</v>
      </c>
      <c r="N37" s="69">
        <v>2.4799000000000002E-2</v>
      </c>
      <c r="O37" s="69">
        <v>2.5128999999999999E-2</v>
      </c>
      <c r="P37" s="69">
        <v>2.4782999999999999E-2</v>
      </c>
      <c r="Q37" s="70">
        <v>28280.096000000001</v>
      </c>
      <c r="R37" s="71">
        <v>29411.324799999999</v>
      </c>
      <c r="S37" s="71">
        <v>30587.772799999999</v>
      </c>
      <c r="T37" s="71">
        <v>31811.270400000001</v>
      </c>
      <c r="U37" s="71">
        <v>33083.752</v>
      </c>
      <c r="V37" s="71">
        <v>34407.089599999999</v>
      </c>
      <c r="W37" s="69">
        <v>2.4997999999999999E-2</v>
      </c>
      <c r="X37" s="69">
        <v>2.4999E-2</v>
      </c>
      <c r="Y37" s="69">
        <v>2.4999E-2</v>
      </c>
      <c r="Z37" s="69">
        <v>2.5000000000000001E-2</v>
      </c>
      <c r="AA37" s="69">
        <v>2.5000000000000001E-2</v>
      </c>
      <c r="AB37" s="69">
        <v>2.5000999999999999E-2</v>
      </c>
    </row>
    <row r="38" spans="1:28" s="2" customFormat="1" ht="13.5" customHeight="1" thickBot="1" x14ac:dyDescent="0.25">
      <c r="A38" s="21"/>
      <c r="B38" s="91"/>
      <c r="C38" s="8"/>
      <c r="D38" s="307"/>
      <c r="E38" s="307"/>
      <c r="F38" s="108"/>
      <c r="G38" s="108"/>
      <c r="H38" s="108"/>
      <c r="I38" s="108"/>
      <c r="J38" s="253"/>
      <c r="K38" s="241"/>
      <c r="L38" s="72"/>
      <c r="M38" s="72"/>
      <c r="N38" s="72"/>
      <c r="O38" s="72"/>
      <c r="P38" s="72"/>
      <c r="Q38" s="73"/>
      <c r="R38" s="74"/>
      <c r="S38" s="74"/>
      <c r="T38" s="74"/>
      <c r="U38" s="74"/>
      <c r="V38" s="74"/>
      <c r="W38" s="72"/>
      <c r="X38" s="72"/>
      <c r="Y38" s="72"/>
      <c r="Z38" s="72"/>
      <c r="AA38" s="72"/>
      <c r="AB38" s="72"/>
    </row>
    <row r="39" spans="1:28" s="2" customFormat="1" ht="13.5" customHeight="1" x14ac:dyDescent="0.2">
      <c r="A39" s="20">
        <v>11</v>
      </c>
      <c r="B39" s="89"/>
      <c r="C39" s="9"/>
      <c r="D39" s="305"/>
      <c r="E39" s="105">
        <v>13.94</v>
      </c>
      <c r="F39" s="105">
        <v>14.49</v>
      </c>
      <c r="G39" s="105">
        <v>15.07</v>
      </c>
      <c r="H39" s="105">
        <v>15.68</v>
      </c>
      <c r="I39" s="105">
        <v>16.3</v>
      </c>
      <c r="J39" s="251">
        <v>16.96</v>
      </c>
      <c r="K39" s="240"/>
      <c r="L39" s="69">
        <v>3.9454999999999997E-2</v>
      </c>
      <c r="M39" s="69">
        <v>4.0028000000000001E-2</v>
      </c>
      <c r="N39" s="69">
        <v>4.0478E-2</v>
      </c>
      <c r="O39" s="69">
        <v>3.9541E-2</v>
      </c>
      <c r="P39" s="69">
        <v>4.0490999999999999E-2</v>
      </c>
      <c r="Q39" s="119">
        <v>13.936109999999999</v>
      </c>
      <c r="R39" s="119">
        <v>14.493550000000001</v>
      </c>
      <c r="S39" s="119">
        <v>15.0733</v>
      </c>
      <c r="T39" s="119">
        <v>15.67623</v>
      </c>
      <c r="U39" s="119">
        <v>16.303280000000001</v>
      </c>
      <c r="V39" s="119">
        <v>16.955410000000001</v>
      </c>
      <c r="W39" s="69"/>
      <c r="X39" s="69">
        <v>0.04</v>
      </c>
      <c r="Y39" s="69">
        <v>4.0001000000000002E-2</v>
      </c>
      <c r="Z39" s="69">
        <v>0.04</v>
      </c>
      <c r="AA39" s="69">
        <v>0.04</v>
      </c>
      <c r="AB39" s="69">
        <v>0.04</v>
      </c>
    </row>
    <row r="40" spans="1:28" s="2" customFormat="1" ht="13.5" customHeight="1" x14ac:dyDescent="0.2">
      <c r="A40" s="17"/>
      <c r="B40" s="90"/>
      <c r="C40" s="5"/>
      <c r="D40" s="306"/>
      <c r="E40" s="106">
        <v>28987</v>
      </c>
      <c r="F40" s="106">
        <v>30147</v>
      </c>
      <c r="G40" s="106">
        <v>31352</v>
      </c>
      <c r="H40" s="106">
        <v>32607</v>
      </c>
      <c r="I40" s="106">
        <v>33911</v>
      </c>
      <c r="J40" s="252">
        <v>35267</v>
      </c>
      <c r="K40" s="240" t="e">
        <v>#VALUE!</v>
      </c>
      <c r="L40" s="69">
        <v>2.4752E-2</v>
      </c>
      <c r="M40" s="69">
        <v>2.4473000000000002E-2</v>
      </c>
      <c r="N40" s="69">
        <v>2.5506999999999998E-2</v>
      </c>
      <c r="O40" s="69">
        <v>2.4513E-2</v>
      </c>
      <c r="P40" s="69">
        <v>2.5392999999999999E-2</v>
      </c>
      <c r="Q40" s="70">
        <v>28987.108800000002</v>
      </c>
      <c r="R40" s="71">
        <v>30146.583999999999</v>
      </c>
      <c r="S40" s="71">
        <v>31352.464</v>
      </c>
      <c r="T40" s="71">
        <v>32606.558400000002</v>
      </c>
      <c r="U40" s="71">
        <v>33910.822399999997</v>
      </c>
      <c r="V40" s="71">
        <v>35267.252800000002</v>
      </c>
      <c r="W40" s="69">
        <v>2.5000000000000001E-2</v>
      </c>
      <c r="X40" s="69">
        <v>2.4999E-2</v>
      </c>
      <c r="Y40" s="69">
        <v>2.5000000000000001E-2</v>
      </c>
      <c r="Z40" s="69">
        <v>2.5000000000000001E-2</v>
      </c>
      <c r="AA40" s="69">
        <v>2.4999E-2</v>
      </c>
      <c r="AB40" s="69">
        <v>2.5000000000000001E-2</v>
      </c>
    </row>
    <row r="41" spans="1:28" s="2" customFormat="1" ht="13.5" customHeight="1" thickBot="1" x14ac:dyDescent="0.25">
      <c r="A41" s="21"/>
      <c r="B41" s="91"/>
      <c r="C41" s="8"/>
      <c r="D41" s="307"/>
      <c r="E41" s="107"/>
      <c r="F41" s="108"/>
      <c r="G41" s="108"/>
      <c r="H41" s="108"/>
      <c r="I41" s="108"/>
      <c r="J41" s="253"/>
      <c r="K41" s="241"/>
      <c r="L41" s="72"/>
      <c r="M41" s="72"/>
      <c r="N41" s="72"/>
      <c r="O41" s="72"/>
      <c r="P41" s="72"/>
      <c r="Q41" s="73"/>
      <c r="R41" s="74"/>
      <c r="S41" s="74"/>
      <c r="T41" s="74"/>
      <c r="U41" s="74"/>
      <c r="V41" s="74"/>
      <c r="W41" s="72"/>
      <c r="X41" s="72"/>
      <c r="Y41" s="72"/>
      <c r="Z41" s="72"/>
      <c r="AA41" s="72"/>
      <c r="AB41" s="72"/>
    </row>
    <row r="42" spans="1:28" s="2" customFormat="1" ht="13.5" customHeight="1" x14ac:dyDescent="0.2">
      <c r="A42" s="20">
        <v>12</v>
      </c>
      <c r="B42" s="89"/>
      <c r="C42" s="9"/>
      <c r="D42" s="105">
        <v>13.71</v>
      </c>
      <c r="E42" s="105">
        <v>14.28</v>
      </c>
      <c r="F42" s="105">
        <v>14.86</v>
      </c>
      <c r="G42" s="105">
        <v>15.45</v>
      </c>
      <c r="H42" s="105">
        <v>16.07</v>
      </c>
      <c r="I42" s="105">
        <v>16.71</v>
      </c>
      <c r="J42" s="251">
        <v>17.38</v>
      </c>
      <c r="K42" s="240"/>
      <c r="L42" s="69">
        <v>4.0615999999999999E-2</v>
      </c>
      <c r="M42" s="69">
        <v>3.9704000000000003E-2</v>
      </c>
      <c r="N42" s="69">
        <v>4.0128999999999998E-2</v>
      </c>
      <c r="O42" s="69">
        <v>3.9826E-2</v>
      </c>
      <c r="P42" s="69">
        <v>4.0096E-2</v>
      </c>
      <c r="Q42" s="119">
        <v>14.284509999999999</v>
      </c>
      <c r="R42" s="119">
        <v>14.85589</v>
      </c>
      <c r="S42" s="119">
        <v>15.450139999999999</v>
      </c>
      <c r="T42" s="119">
        <v>16.068149999999999</v>
      </c>
      <c r="U42" s="119">
        <v>16.71086</v>
      </c>
      <c r="V42" s="119">
        <v>17.37931</v>
      </c>
      <c r="W42" s="69"/>
      <c r="X42" s="69">
        <v>0.04</v>
      </c>
      <c r="Y42" s="69">
        <v>4.0001000000000002E-2</v>
      </c>
      <c r="Z42" s="69">
        <v>0.04</v>
      </c>
      <c r="AA42" s="69">
        <v>3.9999E-2</v>
      </c>
      <c r="AB42" s="69">
        <v>4.0001000000000002E-2</v>
      </c>
    </row>
    <row r="43" spans="1:28" s="2" customFormat="1" ht="13.5" customHeight="1" x14ac:dyDescent="0.2">
      <c r="A43" s="17"/>
      <c r="B43" s="90"/>
      <c r="C43" s="5"/>
      <c r="D43" s="106">
        <v>28523</v>
      </c>
      <c r="E43" s="106">
        <v>29712</v>
      </c>
      <c r="F43" s="106">
        <v>30900</v>
      </c>
      <c r="G43" s="106">
        <v>32136</v>
      </c>
      <c r="H43" s="106">
        <v>33422</v>
      </c>
      <c r="I43" s="106">
        <v>34759</v>
      </c>
      <c r="J43" s="252">
        <v>36149</v>
      </c>
      <c r="K43" s="240">
        <v>2.4389999999999998E-2</v>
      </c>
      <c r="L43" s="69">
        <v>2.5534999999999999E-2</v>
      </c>
      <c r="M43" s="69">
        <v>2.5215999999999999E-2</v>
      </c>
      <c r="N43" s="69">
        <v>2.4871999999999998E-2</v>
      </c>
      <c r="O43" s="69">
        <v>2.5152999999999998E-2</v>
      </c>
      <c r="P43" s="69">
        <v>2.4764000000000001E-2</v>
      </c>
      <c r="Q43" s="70">
        <v>29711.7808</v>
      </c>
      <c r="R43" s="71">
        <v>30900.251199999999</v>
      </c>
      <c r="S43" s="71">
        <v>32136.2912</v>
      </c>
      <c r="T43" s="71">
        <v>33421.752</v>
      </c>
      <c r="U43" s="71">
        <v>34758.588799999998</v>
      </c>
      <c r="V43" s="71">
        <v>36148.964800000002</v>
      </c>
      <c r="W43" s="69">
        <v>2.5000000000000001E-2</v>
      </c>
      <c r="X43" s="69">
        <v>2.5000000000000001E-2</v>
      </c>
      <c r="Y43" s="69">
        <v>2.5000000000000001E-2</v>
      </c>
      <c r="Z43" s="69">
        <v>2.5000999999999999E-2</v>
      </c>
      <c r="AA43" s="69">
        <v>2.5000000000000001E-2</v>
      </c>
      <c r="AB43" s="69">
        <v>2.5000999999999999E-2</v>
      </c>
    </row>
    <row r="44" spans="1:28" s="2" customFormat="1" ht="13.5" customHeight="1" thickBot="1" x14ac:dyDescent="0.25">
      <c r="A44" s="21"/>
      <c r="B44" s="91"/>
      <c r="C44" s="8"/>
      <c r="D44" s="153"/>
      <c r="E44" s="107"/>
      <c r="F44" s="108"/>
      <c r="G44" s="108"/>
      <c r="H44" s="108"/>
      <c r="I44" s="108"/>
      <c r="J44" s="253"/>
      <c r="K44" s="241"/>
      <c r="L44" s="72"/>
      <c r="M44" s="72"/>
      <c r="N44" s="72"/>
      <c r="O44" s="72"/>
      <c r="P44" s="72"/>
      <c r="Q44" s="73"/>
      <c r="R44" s="74"/>
      <c r="S44" s="74"/>
      <c r="T44" s="74"/>
      <c r="U44" s="74"/>
      <c r="V44" s="74"/>
      <c r="W44" s="72"/>
      <c r="X44" s="72"/>
      <c r="Y44" s="72"/>
      <c r="Z44" s="72"/>
      <c r="AA44" s="72"/>
      <c r="AB44" s="72"/>
    </row>
    <row r="45" spans="1:28" s="2" customFormat="1" ht="13.5" customHeight="1" x14ac:dyDescent="0.2">
      <c r="A45" s="20">
        <v>13</v>
      </c>
      <c r="B45" s="89"/>
      <c r="C45" s="9" t="s">
        <v>85</v>
      </c>
      <c r="D45" s="105">
        <v>14.06</v>
      </c>
      <c r="E45" s="105">
        <v>14.64</v>
      </c>
      <c r="F45" s="105">
        <v>15.23</v>
      </c>
      <c r="G45" s="105">
        <v>15.84</v>
      </c>
      <c r="H45" s="105">
        <v>16.47</v>
      </c>
      <c r="I45" s="105">
        <v>17.13</v>
      </c>
      <c r="J45" s="251">
        <v>17.809999999999999</v>
      </c>
      <c r="K45" s="240"/>
      <c r="L45" s="69">
        <v>4.0300999999999997E-2</v>
      </c>
      <c r="M45" s="69">
        <v>4.0052999999999998E-2</v>
      </c>
      <c r="N45" s="69">
        <v>3.9773000000000003E-2</v>
      </c>
      <c r="O45" s="69">
        <v>4.0072999999999998E-2</v>
      </c>
      <c r="P45" s="69">
        <v>3.9696000000000002E-2</v>
      </c>
      <c r="Q45" s="119">
        <v>14.641640000000001</v>
      </c>
      <c r="R45" s="119">
        <v>15.2273</v>
      </c>
      <c r="S45" s="119">
        <v>15.836399999999999</v>
      </c>
      <c r="T45" s="119">
        <v>16.469850000000001</v>
      </c>
      <c r="U45" s="119">
        <v>17.128640000000001</v>
      </c>
      <c r="V45" s="119">
        <v>17.813790000000001</v>
      </c>
      <c r="W45" s="69"/>
      <c r="X45" s="69">
        <v>0.04</v>
      </c>
      <c r="Y45" s="69">
        <v>4.0001000000000002E-2</v>
      </c>
      <c r="Z45" s="69">
        <v>0.04</v>
      </c>
      <c r="AA45" s="69">
        <v>0.04</v>
      </c>
      <c r="AB45" s="69">
        <v>0.04</v>
      </c>
    </row>
    <row r="46" spans="1:28" s="2" customFormat="1" ht="13.5" customHeight="1" x14ac:dyDescent="0.2">
      <c r="A46" s="17"/>
      <c r="B46" s="90"/>
      <c r="C46" s="5"/>
      <c r="D46" s="106">
        <v>29236</v>
      </c>
      <c r="E46" s="106">
        <v>30455</v>
      </c>
      <c r="F46" s="106">
        <v>31673</v>
      </c>
      <c r="G46" s="106">
        <v>32940</v>
      </c>
      <c r="H46" s="106">
        <v>34257</v>
      </c>
      <c r="I46" s="106">
        <v>35628</v>
      </c>
      <c r="J46" s="252">
        <v>37053</v>
      </c>
      <c r="K46" s="240">
        <v>2.521E-2</v>
      </c>
      <c r="L46" s="69">
        <v>2.4899000000000001E-2</v>
      </c>
      <c r="M46" s="69">
        <v>2.5243000000000002E-2</v>
      </c>
      <c r="N46" s="69">
        <v>2.4891E-2</v>
      </c>
      <c r="O46" s="69">
        <v>2.5135000000000001E-2</v>
      </c>
      <c r="P46" s="69">
        <v>2.4740999999999999E-2</v>
      </c>
      <c r="Q46" s="70">
        <v>30454.611199999999</v>
      </c>
      <c r="R46" s="71">
        <v>31672.784</v>
      </c>
      <c r="S46" s="71">
        <v>32939.712</v>
      </c>
      <c r="T46" s="71">
        <v>34257.288</v>
      </c>
      <c r="U46" s="71">
        <v>35627.571199999998</v>
      </c>
      <c r="V46" s="71">
        <v>37052.683199999999</v>
      </c>
      <c r="W46" s="69">
        <v>2.5000999999999999E-2</v>
      </c>
      <c r="X46" s="69">
        <v>2.5000999999999999E-2</v>
      </c>
      <c r="Y46" s="69">
        <v>2.5000000000000001E-2</v>
      </c>
      <c r="Z46" s="69">
        <v>2.5000000000000001E-2</v>
      </c>
      <c r="AA46" s="69">
        <v>2.5000999999999999E-2</v>
      </c>
      <c r="AB46" s="69">
        <v>2.5000000000000001E-2</v>
      </c>
    </row>
    <row r="47" spans="1:28" s="2" customFormat="1" ht="13.5" customHeight="1" thickBot="1" x14ac:dyDescent="0.25">
      <c r="A47" s="21"/>
      <c r="B47" s="91"/>
      <c r="C47" s="8"/>
      <c r="D47" s="153"/>
      <c r="E47" s="107"/>
      <c r="F47" s="108"/>
      <c r="G47" s="108"/>
      <c r="H47" s="108"/>
      <c r="I47" s="108"/>
      <c r="J47" s="253"/>
      <c r="K47" s="241"/>
      <c r="L47" s="72"/>
      <c r="M47" s="72"/>
      <c r="N47" s="72"/>
      <c r="O47" s="72"/>
      <c r="P47" s="72"/>
      <c r="Q47" s="73"/>
      <c r="R47" s="74"/>
      <c r="S47" s="74"/>
      <c r="T47" s="74"/>
      <c r="U47" s="74"/>
      <c r="V47" s="74"/>
      <c r="W47" s="72"/>
      <c r="X47" s="72"/>
      <c r="Y47" s="72"/>
      <c r="Z47" s="72"/>
      <c r="AA47" s="72"/>
      <c r="AB47" s="72"/>
    </row>
    <row r="48" spans="1:28" s="2" customFormat="1" ht="13.5" customHeight="1" x14ac:dyDescent="0.2">
      <c r="A48" s="20">
        <v>14</v>
      </c>
      <c r="B48" s="89"/>
      <c r="C48" s="9"/>
      <c r="D48" s="105">
        <v>14.41</v>
      </c>
      <c r="E48" s="105">
        <v>15.01</v>
      </c>
      <c r="F48" s="105">
        <v>15.61</v>
      </c>
      <c r="G48" s="105">
        <v>16.23</v>
      </c>
      <c r="H48" s="105">
        <v>16.88</v>
      </c>
      <c r="I48" s="105">
        <v>17.559999999999999</v>
      </c>
      <c r="J48" s="251">
        <v>18.260000000000002</v>
      </c>
      <c r="K48" s="240"/>
      <c r="L48" s="69">
        <v>3.9973000000000002E-2</v>
      </c>
      <c r="M48" s="69">
        <v>3.9718000000000003E-2</v>
      </c>
      <c r="N48" s="69">
        <v>4.0049000000000001E-2</v>
      </c>
      <c r="O48" s="69">
        <v>4.0284E-2</v>
      </c>
      <c r="P48" s="69">
        <v>3.9863000000000003E-2</v>
      </c>
      <c r="Q48" s="119">
        <v>15.00766</v>
      </c>
      <c r="R48" s="119">
        <v>15.60798</v>
      </c>
      <c r="S48" s="119">
        <v>16.232289999999999</v>
      </c>
      <c r="T48" s="119">
        <v>16.88158</v>
      </c>
      <c r="U48" s="119">
        <v>17.55686</v>
      </c>
      <c r="V48" s="119">
        <v>18.259119999999999</v>
      </c>
      <c r="W48" s="69"/>
      <c r="X48" s="69">
        <v>4.0001000000000002E-2</v>
      </c>
      <c r="Y48" s="69">
        <v>3.9999E-2</v>
      </c>
      <c r="Z48" s="69">
        <v>0.04</v>
      </c>
      <c r="AA48" s="69">
        <v>4.0001000000000002E-2</v>
      </c>
      <c r="AB48" s="69">
        <v>3.9999E-2</v>
      </c>
    </row>
    <row r="49" spans="1:28" s="2" customFormat="1" ht="13.5" customHeight="1" x14ac:dyDescent="0.2">
      <c r="A49" s="17"/>
      <c r="B49" s="90"/>
      <c r="C49" s="5"/>
      <c r="D49" s="106">
        <v>29967</v>
      </c>
      <c r="E49" s="106">
        <v>31216</v>
      </c>
      <c r="F49" s="106">
        <v>32465</v>
      </c>
      <c r="G49" s="106">
        <v>33763</v>
      </c>
      <c r="H49" s="106">
        <v>35114</v>
      </c>
      <c r="I49" s="106">
        <v>36518</v>
      </c>
      <c r="J49" s="252">
        <v>37979</v>
      </c>
      <c r="K49" s="240">
        <v>2.5273E-2</v>
      </c>
      <c r="L49" s="69">
        <v>2.4951000000000001E-2</v>
      </c>
      <c r="M49" s="69">
        <v>2.4621000000000001E-2</v>
      </c>
      <c r="N49" s="69">
        <v>2.4893999999999999E-2</v>
      </c>
      <c r="O49" s="69">
        <v>2.5101999999999999E-2</v>
      </c>
      <c r="P49" s="69">
        <v>2.5267000000000001E-2</v>
      </c>
      <c r="Q49" s="70">
        <v>31215.932799999999</v>
      </c>
      <c r="R49" s="71">
        <v>32464.598399999999</v>
      </c>
      <c r="S49" s="71">
        <v>33763.163200000003</v>
      </c>
      <c r="T49" s="71">
        <v>35113.686399999999</v>
      </c>
      <c r="U49" s="71">
        <v>36518.268799999998</v>
      </c>
      <c r="V49" s="71">
        <v>37978.969599999997</v>
      </c>
      <c r="W49" s="69">
        <v>2.4999E-2</v>
      </c>
      <c r="X49" s="69">
        <v>2.5000000000000001E-2</v>
      </c>
      <c r="Y49" s="69">
        <v>2.4999E-2</v>
      </c>
      <c r="Z49" s="69">
        <v>2.4999E-2</v>
      </c>
      <c r="AA49" s="69">
        <v>2.5000000000000001E-2</v>
      </c>
      <c r="AB49" s="69">
        <v>2.4999E-2</v>
      </c>
    </row>
    <row r="50" spans="1:28" s="2" customFormat="1" ht="13.5" customHeight="1" thickBot="1" x14ac:dyDescent="0.25">
      <c r="A50" s="21"/>
      <c r="B50" s="91"/>
      <c r="C50" s="8"/>
      <c r="D50" s="153"/>
      <c r="E50" s="107"/>
      <c r="F50" s="108"/>
      <c r="G50" s="108"/>
      <c r="H50" s="108"/>
      <c r="I50" s="108"/>
      <c r="J50" s="253"/>
      <c r="K50" s="241"/>
      <c r="L50" s="72"/>
      <c r="M50" s="72"/>
      <c r="N50" s="72"/>
      <c r="O50" s="72"/>
      <c r="P50" s="72"/>
      <c r="Q50" s="73"/>
      <c r="R50" s="74"/>
      <c r="S50" s="74"/>
      <c r="T50" s="74"/>
      <c r="U50" s="74"/>
      <c r="V50" s="74"/>
      <c r="W50" s="72"/>
      <c r="X50" s="72"/>
      <c r="Y50" s="72"/>
      <c r="Z50" s="72"/>
      <c r="AA50" s="72"/>
      <c r="AB50" s="72"/>
    </row>
    <row r="51" spans="1:28" s="2" customFormat="1" ht="13.5" customHeight="1" x14ac:dyDescent="0.2">
      <c r="A51" s="20">
        <v>15</v>
      </c>
      <c r="B51" s="89"/>
      <c r="C51" s="9"/>
      <c r="D51" s="105">
        <v>14.77</v>
      </c>
      <c r="E51" s="105">
        <v>15.38</v>
      </c>
      <c r="F51" s="105">
        <v>16</v>
      </c>
      <c r="G51" s="105">
        <v>16.64</v>
      </c>
      <c r="H51" s="105">
        <v>17.3</v>
      </c>
      <c r="I51" s="105">
        <v>18</v>
      </c>
      <c r="J51" s="251">
        <v>18.72</v>
      </c>
      <c r="K51" s="240"/>
      <c r="L51" s="69">
        <v>4.0312000000000001E-2</v>
      </c>
      <c r="M51" s="69">
        <v>0.04</v>
      </c>
      <c r="N51" s="69">
        <v>3.9662999999999997E-2</v>
      </c>
      <c r="O51" s="69">
        <v>4.0461999999999998E-2</v>
      </c>
      <c r="P51" s="69">
        <v>0.04</v>
      </c>
      <c r="Q51" s="119">
        <v>15.38287</v>
      </c>
      <c r="R51" s="119">
        <v>15.99818</v>
      </c>
      <c r="S51" s="119">
        <v>16.638100000000001</v>
      </c>
      <c r="T51" s="119">
        <v>17.303629999999998</v>
      </c>
      <c r="U51" s="119">
        <v>17.99577</v>
      </c>
      <c r="V51" s="119">
        <v>18.715620000000001</v>
      </c>
      <c r="W51" s="69"/>
      <c r="X51" s="69">
        <v>0.04</v>
      </c>
      <c r="Y51" s="69">
        <v>0.04</v>
      </c>
      <c r="Z51" s="69">
        <v>0.04</v>
      </c>
      <c r="AA51" s="69">
        <v>0.04</v>
      </c>
      <c r="AB51" s="69">
        <v>4.0001000000000002E-2</v>
      </c>
    </row>
    <row r="52" spans="1:28" s="2" customFormat="1" ht="13.5" customHeight="1" x14ac:dyDescent="0.2">
      <c r="A52" s="17"/>
      <c r="B52" s="90"/>
      <c r="C52" s="5"/>
      <c r="D52" s="106">
        <v>30717</v>
      </c>
      <c r="E52" s="106">
        <v>31996</v>
      </c>
      <c r="F52" s="106">
        <v>33276</v>
      </c>
      <c r="G52" s="106">
        <v>34607</v>
      </c>
      <c r="H52" s="106">
        <v>35992</v>
      </c>
      <c r="I52" s="106">
        <v>37431</v>
      </c>
      <c r="J52" s="252">
        <v>38928</v>
      </c>
      <c r="K52" s="240">
        <v>2.4649999999999998E-2</v>
      </c>
      <c r="L52" s="69">
        <v>2.4983999999999999E-2</v>
      </c>
      <c r="M52" s="69">
        <v>2.5262E-2</v>
      </c>
      <c r="N52" s="69">
        <v>2.4882000000000001E-2</v>
      </c>
      <c r="O52" s="69">
        <v>2.5056999999999999E-2</v>
      </c>
      <c r="P52" s="69">
        <v>2.5191999999999999E-2</v>
      </c>
      <c r="Q52" s="70">
        <v>31996.369600000002</v>
      </c>
      <c r="R52" s="71">
        <v>33276.214399999997</v>
      </c>
      <c r="S52" s="71">
        <v>34607.248</v>
      </c>
      <c r="T52" s="71">
        <v>35991.5504</v>
      </c>
      <c r="U52" s="71">
        <v>37431.2016</v>
      </c>
      <c r="V52" s="71">
        <v>38928.489600000001</v>
      </c>
      <c r="W52" s="69">
        <v>2.5000999999999999E-2</v>
      </c>
      <c r="X52" s="69">
        <v>2.5000000000000001E-2</v>
      </c>
      <c r="Y52" s="69">
        <v>2.5000000000000001E-2</v>
      </c>
      <c r="Z52" s="69">
        <v>2.5000999999999999E-2</v>
      </c>
      <c r="AA52" s="69">
        <v>2.4999E-2</v>
      </c>
      <c r="AB52" s="69">
        <v>2.5000999999999999E-2</v>
      </c>
    </row>
    <row r="53" spans="1:28" s="2" customFormat="1" ht="13.5" customHeight="1" thickBot="1" x14ac:dyDescent="0.25">
      <c r="A53" s="21"/>
      <c r="B53" s="91"/>
      <c r="C53" s="8"/>
      <c r="D53" s="153"/>
      <c r="E53" s="107"/>
      <c r="F53" s="108"/>
      <c r="G53" s="108"/>
      <c r="H53" s="108"/>
      <c r="I53" s="108"/>
      <c r="J53" s="253"/>
      <c r="K53" s="241"/>
      <c r="L53" s="72"/>
      <c r="M53" s="72"/>
      <c r="N53" s="72"/>
      <c r="O53" s="72"/>
      <c r="P53" s="72"/>
      <c r="Q53" s="73"/>
      <c r="R53" s="74"/>
      <c r="S53" s="74"/>
      <c r="T53" s="74"/>
      <c r="U53" s="74"/>
      <c r="V53" s="74"/>
      <c r="W53" s="72"/>
      <c r="X53" s="72"/>
      <c r="Y53" s="72"/>
      <c r="Z53" s="72"/>
      <c r="AA53" s="72"/>
      <c r="AB53" s="72"/>
    </row>
    <row r="54" spans="1:28" s="2" customFormat="1" ht="13.5" customHeight="1" x14ac:dyDescent="0.2">
      <c r="A54" s="20">
        <v>16</v>
      </c>
      <c r="B54" s="89"/>
      <c r="C54" s="9"/>
      <c r="D54" s="105">
        <v>15.14</v>
      </c>
      <c r="E54" s="105">
        <v>15.77</v>
      </c>
      <c r="F54" s="105">
        <v>16.399999999999999</v>
      </c>
      <c r="G54" s="105">
        <v>17.05</v>
      </c>
      <c r="H54" s="105">
        <v>17.739999999999998</v>
      </c>
      <c r="I54" s="105">
        <v>18.45</v>
      </c>
      <c r="J54" s="251">
        <v>19.18</v>
      </c>
      <c r="K54" s="240"/>
      <c r="L54" s="69">
        <v>3.9948999999999998E-2</v>
      </c>
      <c r="M54" s="69">
        <v>3.9634000000000003E-2</v>
      </c>
      <c r="N54" s="69">
        <v>4.0468999999999998E-2</v>
      </c>
      <c r="O54" s="69">
        <v>4.0023000000000003E-2</v>
      </c>
      <c r="P54" s="69">
        <v>3.9565999999999997E-2</v>
      </c>
      <c r="Q54" s="119">
        <v>15.76742</v>
      </c>
      <c r="R54" s="119">
        <v>16.398119999999999</v>
      </c>
      <c r="S54" s="119">
        <v>17.05405</v>
      </c>
      <c r="T54" s="119">
        <v>17.73621</v>
      </c>
      <c r="U54" s="119">
        <v>18.44567</v>
      </c>
      <c r="V54" s="119">
        <v>19.183509999999998</v>
      </c>
      <c r="W54" s="69"/>
      <c r="X54" s="69">
        <v>0.04</v>
      </c>
      <c r="Y54" s="69">
        <v>0.04</v>
      </c>
      <c r="Z54" s="69">
        <v>0.04</v>
      </c>
      <c r="AA54" s="69">
        <v>4.0001000000000002E-2</v>
      </c>
      <c r="AB54" s="69">
        <v>4.0001000000000002E-2</v>
      </c>
    </row>
    <row r="55" spans="1:28" s="2" customFormat="1" ht="13.5" customHeight="1" x14ac:dyDescent="0.2">
      <c r="A55" s="17"/>
      <c r="B55" s="90"/>
      <c r="C55" s="5"/>
      <c r="D55" s="106">
        <v>31484</v>
      </c>
      <c r="E55" s="106">
        <v>32796</v>
      </c>
      <c r="F55" s="106">
        <v>34108</v>
      </c>
      <c r="G55" s="106">
        <v>35472</v>
      </c>
      <c r="H55" s="106">
        <v>36891</v>
      </c>
      <c r="I55" s="106">
        <v>38367</v>
      </c>
      <c r="J55" s="252">
        <v>39902</v>
      </c>
      <c r="K55" s="240">
        <v>2.5357999999999999E-2</v>
      </c>
      <c r="L55" s="69">
        <v>2.5000000000000001E-2</v>
      </c>
      <c r="M55" s="69">
        <v>2.4639000000000001E-2</v>
      </c>
      <c r="N55" s="69">
        <v>2.5433999999999998E-2</v>
      </c>
      <c r="O55" s="69">
        <v>2.5000000000000001E-2</v>
      </c>
      <c r="P55" s="69">
        <v>2.4573000000000001E-2</v>
      </c>
      <c r="Q55" s="70">
        <v>32796.2336</v>
      </c>
      <c r="R55" s="71">
        <v>34108.089599999999</v>
      </c>
      <c r="S55" s="71">
        <v>35472.423999999999</v>
      </c>
      <c r="T55" s="71">
        <v>36891.316800000001</v>
      </c>
      <c r="U55" s="71">
        <v>38366.993600000002</v>
      </c>
      <c r="V55" s="71">
        <v>39901.700799999999</v>
      </c>
      <c r="W55" s="69">
        <v>2.4999E-2</v>
      </c>
      <c r="X55" s="69">
        <v>2.4999E-2</v>
      </c>
      <c r="Y55" s="69">
        <v>2.5000000000000001E-2</v>
      </c>
      <c r="Z55" s="69">
        <v>2.4999E-2</v>
      </c>
      <c r="AA55" s="69">
        <v>2.5000000000000001E-2</v>
      </c>
      <c r="AB55" s="69">
        <v>2.5000000000000001E-2</v>
      </c>
    </row>
    <row r="56" spans="1:28" s="2" customFormat="1" ht="13.5" customHeight="1" thickBot="1" x14ac:dyDescent="0.25">
      <c r="A56" s="21"/>
      <c r="B56" s="91"/>
      <c r="C56" s="8"/>
      <c r="D56" s="153"/>
      <c r="E56" s="107"/>
      <c r="F56" s="108"/>
      <c r="G56" s="108"/>
      <c r="H56" s="108"/>
      <c r="I56" s="108"/>
      <c r="J56" s="253"/>
      <c r="K56" s="241"/>
      <c r="L56" s="72"/>
      <c r="M56" s="72"/>
      <c r="N56" s="72"/>
      <c r="O56" s="72"/>
      <c r="P56" s="72"/>
      <c r="Q56" s="73"/>
      <c r="R56" s="74"/>
      <c r="S56" s="74"/>
      <c r="T56" s="74"/>
      <c r="U56" s="74"/>
      <c r="V56" s="74"/>
      <c r="W56" s="72"/>
      <c r="X56" s="72"/>
      <c r="Y56" s="72"/>
      <c r="Z56" s="72"/>
      <c r="AA56" s="72"/>
      <c r="AB56" s="72"/>
    </row>
    <row r="57" spans="1:28" s="2" customFormat="1" ht="13.5" customHeight="1" x14ac:dyDescent="0.2">
      <c r="A57" s="20">
        <v>17</v>
      </c>
      <c r="B57" s="89"/>
      <c r="C57" s="9"/>
      <c r="D57" s="105">
        <v>15.52</v>
      </c>
      <c r="E57" s="105">
        <v>16.16</v>
      </c>
      <c r="F57" s="105">
        <v>16.809999999999999</v>
      </c>
      <c r="G57" s="105">
        <v>17.48</v>
      </c>
      <c r="H57" s="105">
        <v>18.18</v>
      </c>
      <c r="I57" s="105">
        <v>18.91</v>
      </c>
      <c r="J57" s="251">
        <v>19.66</v>
      </c>
      <c r="K57" s="240"/>
      <c r="L57" s="69">
        <v>4.0223000000000002E-2</v>
      </c>
      <c r="M57" s="69">
        <v>3.9856999999999997E-2</v>
      </c>
      <c r="N57" s="69">
        <v>4.0045999999999998E-2</v>
      </c>
      <c r="O57" s="69">
        <v>4.0154000000000002E-2</v>
      </c>
      <c r="P57" s="69">
        <v>3.9662000000000003E-2</v>
      </c>
      <c r="Q57" s="119">
        <v>16.161619999999999</v>
      </c>
      <c r="R57" s="119">
        <v>16.80809</v>
      </c>
      <c r="S57" s="119">
        <v>17.480419999999999</v>
      </c>
      <c r="T57" s="119">
        <v>18.17963</v>
      </c>
      <c r="U57" s="119">
        <v>18.90681</v>
      </c>
      <c r="V57" s="119">
        <v>19.6631</v>
      </c>
      <c r="W57" s="69"/>
      <c r="X57" s="69">
        <v>0.04</v>
      </c>
      <c r="Y57" s="69">
        <v>0.04</v>
      </c>
      <c r="Z57" s="69">
        <v>0.04</v>
      </c>
      <c r="AA57" s="69">
        <v>0.04</v>
      </c>
      <c r="AB57" s="69">
        <v>4.0001000000000002E-2</v>
      </c>
    </row>
    <row r="58" spans="1:28" s="2" customFormat="1" ht="13.5" customHeight="1" x14ac:dyDescent="0.2">
      <c r="A58" s="17"/>
      <c r="B58" s="90"/>
      <c r="C58" s="5"/>
      <c r="D58" s="106">
        <v>32272</v>
      </c>
      <c r="E58" s="106">
        <v>33616</v>
      </c>
      <c r="F58" s="106">
        <v>34961</v>
      </c>
      <c r="G58" s="106">
        <v>36359</v>
      </c>
      <c r="H58" s="106">
        <v>37814</v>
      </c>
      <c r="I58" s="106">
        <v>39326</v>
      </c>
      <c r="J58" s="252">
        <v>40899</v>
      </c>
      <c r="K58" s="240">
        <v>2.4731E-2</v>
      </c>
      <c r="L58" s="69">
        <v>2.5000000000000001E-2</v>
      </c>
      <c r="M58" s="69">
        <v>2.5219999999999999E-2</v>
      </c>
      <c r="N58" s="69">
        <v>2.4802999999999999E-2</v>
      </c>
      <c r="O58" s="69">
        <v>2.4931999999999999E-2</v>
      </c>
      <c r="P58" s="69">
        <v>2.5026E-2</v>
      </c>
      <c r="Q58" s="70">
        <v>33616.169600000001</v>
      </c>
      <c r="R58" s="71">
        <v>34960.8272</v>
      </c>
      <c r="S58" s="71">
        <v>36359.2736</v>
      </c>
      <c r="T58" s="71">
        <v>37813.630400000002</v>
      </c>
      <c r="U58" s="71">
        <v>39326.164799999999</v>
      </c>
      <c r="V58" s="71">
        <v>40899.248</v>
      </c>
      <c r="W58" s="69">
        <v>2.5000999999999999E-2</v>
      </c>
      <c r="X58" s="69">
        <v>2.5000999999999999E-2</v>
      </c>
      <c r="Y58" s="69">
        <v>2.5000999999999999E-2</v>
      </c>
      <c r="Z58" s="69">
        <v>2.5000999999999999E-2</v>
      </c>
      <c r="AA58" s="69">
        <v>2.5000000000000001E-2</v>
      </c>
      <c r="AB58" s="69">
        <v>2.5000000000000001E-2</v>
      </c>
    </row>
    <row r="59" spans="1:28" s="2" customFormat="1" ht="13.5" customHeight="1" thickBot="1" x14ac:dyDescent="0.25">
      <c r="A59" s="21"/>
      <c r="B59" s="91"/>
      <c r="C59" s="8"/>
      <c r="D59" s="153"/>
      <c r="E59" s="107"/>
      <c r="F59" s="108"/>
      <c r="G59" s="108"/>
      <c r="H59" s="108"/>
      <c r="I59" s="108"/>
      <c r="J59" s="253"/>
      <c r="K59" s="241"/>
      <c r="L59" s="72"/>
      <c r="M59" s="72"/>
      <c r="N59" s="72"/>
      <c r="O59" s="72"/>
      <c r="P59" s="72"/>
      <c r="Q59" s="73"/>
      <c r="R59" s="74"/>
      <c r="S59" s="74"/>
      <c r="T59" s="74"/>
      <c r="U59" s="74"/>
      <c r="V59" s="74"/>
      <c r="W59" s="72"/>
      <c r="X59" s="72"/>
      <c r="Y59" s="72"/>
      <c r="Z59" s="72"/>
      <c r="AA59" s="72"/>
      <c r="AB59" s="72"/>
    </row>
    <row r="60" spans="1:28" s="2" customFormat="1" ht="13.5" customHeight="1" x14ac:dyDescent="0.2">
      <c r="A60" s="20">
        <v>18</v>
      </c>
      <c r="B60" s="89"/>
      <c r="C60" s="9"/>
      <c r="D60" s="105">
        <v>15.9</v>
      </c>
      <c r="E60" s="105">
        <v>16.57</v>
      </c>
      <c r="F60" s="105">
        <v>17.23</v>
      </c>
      <c r="G60" s="105">
        <v>17.920000000000002</v>
      </c>
      <c r="H60" s="105">
        <v>18.63</v>
      </c>
      <c r="I60" s="105">
        <v>19.38</v>
      </c>
      <c r="J60" s="251">
        <v>20.149999999999999</v>
      </c>
      <c r="K60" s="240"/>
      <c r="L60" s="69">
        <v>3.9830999999999998E-2</v>
      </c>
      <c r="M60" s="69">
        <v>4.0045999999999998E-2</v>
      </c>
      <c r="N60" s="69">
        <v>3.9621000000000003E-2</v>
      </c>
      <c r="O60" s="69">
        <v>4.0258000000000002E-2</v>
      </c>
      <c r="P60" s="69">
        <v>3.9732000000000003E-2</v>
      </c>
      <c r="Q60" s="119">
        <v>16.565670000000001</v>
      </c>
      <c r="R60" s="119">
        <v>17.228280000000002</v>
      </c>
      <c r="S60" s="119">
        <v>17.91742</v>
      </c>
      <c r="T60" s="119">
        <v>18.634119999999999</v>
      </c>
      <c r="U60" s="119">
        <v>19.379480000000001</v>
      </c>
      <c r="V60" s="119">
        <v>20.15466</v>
      </c>
      <c r="W60" s="69"/>
      <c r="X60" s="69">
        <v>3.9999E-2</v>
      </c>
      <c r="Y60" s="69">
        <v>4.0001000000000002E-2</v>
      </c>
      <c r="Z60" s="69">
        <v>0.04</v>
      </c>
      <c r="AA60" s="69">
        <v>0.04</v>
      </c>
      <c r="AB60" s="69">
        <v>0.04</v>
      </c>
    </row>
    <row r="61" spans="1:28" s="2" customFormat="1" ht="13.5" customHeight="1" x14ac:dyDescent="0.2">
      <c r="A61" s="17"/>
      <c r="B61" s="90"/>
      <c r="C61" s="5"/>
      <c r="D61" s="106">
        <v>33078</v>
      </c>
      <c r="E61" s="106">
        <v>34457</v>
      </c>
      <c r="F61" s="106">
        <v>35835</v>
      </c>
      <c r="G61" s="106">
        <v>37268</v>
      </c>
      <c r="H61" s="106">
        <v>38759</v>
      </c>
      <c r="I61" s="106">
        <v>40309</v>
      </c>
      <c r="J61" s="252">
        <v>41922</v>
      </c>
      <c r="K61" s="240">
        <v>2.5371000000000001E-2</v>
      </c>
      <c r="L61" s="69">
        <v>2.4985E-2</v>
      </c>
      <c r="M61" s="69">
        <v>2.5172E-2</v>
      </c>
      <c r="N61" s="69">
        <v>2.4752E-2</v>
      </c>
      <c r="O61" s="69">
        <v>2.4854999999999999E-2</v>
      </c>
      <c r="P61" s="69">
        <v>2.4924000000000002E-2</v>
      </c>
      <c r="Q61" s="70">
        <v>34456.5936</v>
      </c>
      <c r="R61" s="71">
        <v>35834.822399999997</v>
      </c>
      <c r="S61" s="71">
        <v>37268.2336</v>
      </c>
      <c r="T61" s="71">
        <v>38758.969599999997</v>
      </c>
      <c r="U61" s="71">
        <v>40309.318399999996</v>
      </c>
      <c r="V61" s="71">
        <v>41921.692799999997</v>
      </c>
      <c r="W61" s="69">
        <v>2.5000999999999999E-2</v>
      </c>
      <c r="X61" s="69">
        <v>2.4999E-2</v>
      </c>
      <c r="Y61" s="69">
        <v>2.4999E-2</v>
      </c>
      <c r="Z61" s="69">
        <v>2.5000000000000001E-2</v>
      </c>
      <c r="AA61" s="69">
        <v>2.5000000000000001E-2</v>
      </c>
      <c r="AB61" s="69">
        <v>2.4999E-2</v>
      </c>
    </row>
    <row r="62" spans="1:28" s="2" customFormat="1" ht="13.5" customHeight="1" thickBot="1" x14ac:dyDescent="0.25">
      <c r="A62" s="21"/>
      <c r="B62" s="91"/>
      <c r="C62" s="8"/>
      <c r="D62" s="153"/>
      <c r="E62" s="107"/>
      <c r="F62" s="108"/>
      <c r="G62" s="108"/>
      <c r="H62" s="108"/>
      <c r="I62" s="108"/>
      <c r="J62" s="253"/>
      <c r="K62" s="241"/>
      <c r="L62" s="72"/>
      <c r="M62" s="72"/>
      <c r="N62" s="72"/>
      <c r="O62" s="72"/>
      <c r="P62" s="72"/>
      <c r="Q62" s="73"/>
      <c r="R62" s="74"/>
      <c r="S62" s="74"/>
      <c r="T62" s="74"/>
      <c r="U62" s="74"/>
      <c r="V62" s="74"/>
      <c r="W62" s="72"/>
      <c r="X62" s="72"/>
      <c r="Y62" s="72"/>
      <c r="Z62" s="72"/>
      <c r="AA62" s="72"/>
      <c r="AB62" s="72"/>
    </row>
    <row r="63" spans="1:28" s="2" customFormat="1" ht="13.5" customHeight="1" x14ac:dyDescent="0.2">
      <c r="A63" s="20">
        <v>19</v>
      </c>
      <c r="B63" s="89"/>
      <c r="C63" s="9"/>
      <c r="D63" s="105">
        <v>16.3</v>
      </c>
      <c r="E63" s="105">
        <v>16.98</v>
      </c>
      <c r="F63" s="105">
        <v>17.66</v>
      </c>
      <c r="G63" s="105">
        <v>18.37</v>
      </c>
      <c r="H63" s="105">
        <v>19.100000000000001</v>
      </c>
      <c r="I63" s="105">
        <v>19.86</v>
      </c>
      <c r="J63" s="251">
        <v>20.66</v>
      </c>
      <c r="K63" s="240"/>
      <c r="L63" s="69">
        <v>4.0046999999999999E-2</v>
      </c>
      <c r="M63" s="69">
        <v>4.0203999999999997E-2</v>
      </c>
      <c r="N63" s="69">
        <v>3.9738999999999997E-2</v>
      </c>
      <c r="O63" s="69">
        <v>3.9791E-2</v>
      </c>
      <c r="P63" s="69">
        <v>4.0281999999999998E-2</v>
      </c>
      <c r="Q63" s="119">
        <v>16.979800000000001</v>
      </c>
      <c r="R63" s="119">
        <v>17.658989999999999</v>
      </c>
      <c r="S63" s="119">
        <v>18.365349999999999</v>
      </c>
      <c r="T63" s="119">
        <v>19.099969999999999</v>
      </c>
      <c r="U63" s="119">
        <v>19.863969999999998</v>
      </c>
      <c r="V63" s="119">
        <v>20.658519999999999</v>
      </c>
      <c r="W63" s="69"/>
      <c r="X63" s="69">
        <v>0.04</v>
      </c>
      <c r="Y63" s="69">
        <v>0.04</v>
      </c>
      <c r="Z63" s="69">
        <v>0.04</v>
      </c>
      <c r="AA63" s="69">
        <v>0.04</v>
      </c>
      <c r="AB63" s="69">
        <v>0.04</v>
      </c>
    </row>
    <row r="64" spans="1:28" s="2" customFormat="1" ht="13.5" customHeight="1" x14ac:dyDescent="0.2">
      <c r="A64" s="17"/>
      <c r="B64" s="90"/>
      <c r="C64" s="5"/>
      <c r="D64" s="106">
        <v>33905</v>
      </c>
      <c r="E64" s="106">
        <v>35318</v>
      </c>
      <c r="F64" s="106">
        <v>36731</v>
      </c>
      <c r="G64" s="106">
        <v>38200</v>
      </c>
      <c r="H64" s="106">
        <v>39728</v>
      </c>
      <c r="I64" s="106">
        <v>41317</v>
      </c>
      <c r="J64" s="252">
        <v>42970</v>
      </c>
      <c r="K64" s="240">
        <v>2.4743999999999999E-2</v>
      </c>
      <c r="L64" s="69">
        <v>2.4955999999999999E-2</v>
      </c>
      <c r="M64" s="69">
        <v>2.5111999999999999E-2</v>
      </c>
      <c r="N64" s="69">
        <v>2.5228E-2</v>
      </c>
      <c r="O64" s="69">
        <v>2.4767999999999998E-2</v>
      </c>
      <c r="P64" s="69">
        <v>2.5309999999999999E-2</v>
      </c>
      <c r="Q64" s="70">
        <v>35317.983999999997</v>
      </c>
      <c r="R64" s="71">
        <v>36730.699200000003</v>
      </c>
      <c r="S64" s="71">
        <v>38199.928</v>
      </c>
      <c r="T64" s="71">
        <v>39727.937599999997</v>
      </c>
      <c r="U64" s="71">
        <v>41317.0576</v>
      </c>
      <c r="V64" s="71">
        <v>42969.721599999997</v>
      </c>
      <c r="W64" s="69">
        <v>2.4999E-2</v>
      </c>
      <c r="X64" s="69">
        <v>2.5000000000000001E-2</v>
      </c>
      <c r="Y64" s="69">
        <v>2.5000000000000001E-2</v>
      </c>
      <c r="Z64" s="69">
        <v>2.5000000000000001E-2</v>
      </c>
      <c r="AA64" s="69">
        <v>2.5000000000000001E-2</v>
      </c>
      <c r="AB64" s="69">
        <v>2.5000000000000001E-2</v>
      </c>
    </row>
    <row r="65" spans="1:28" s="2" customFormat="1" ht="13.5" customHeight="1" thickBot="1" x14ac:dyDescent="0.25">
      <c r="A65" s="21"/>
      <c r="B65" s="91"/>
      <c r="C65" s="8"/>
      <c r="D65" s="153"/>
      <c r="E65" s="107"/>
      <c r="F65" s="108"/>
      <c r="G65" s="108"/>
      <c r="H65" s="108"/>
      <c r="I65" s="108"/>
      <c r="J65" s="253"/>
      <c r="K65" s="241"/>
      <c r="L65" s="72"/>
      <c r="M65" s="72"/>
      <c r="N65" s="72"/>
      <c r="O65" s="72"/>
      <c r="P65" s="72"/>
      <c r="Q65" s="73"/>
      <c r="R65" s="74"/>
      <c r="S65" s="74"/>
      <c r="T65" s="74"/>
      <c r="U65" s="74"/>
      <c r="V65" s="74"/>
      <c r="W65" s="72"/>
      <c r="X65" s="72"/>
      <c r="Y65" s="72"/>
      <c r="Z65" s="72"/>
      <c r="AA65" s="72"/>
      <c r="AB65" s="72"/>
    </row>
    <row r="66" spans="1:28" s="2" customFormat="1" ht="13.5" customHeight="1" x14ac:dyDescent="0.2">
      <c r="A66" s="20">
        <v>20</v>
      </c>
      <c r="B66" s="89"/>
      <c r="C66" s="9"/>
      <c r="D66" s="105">
        <v>16.71</v>
      </c>
      <c r="E66" s="105">
        <v>17.399999999999999</v>
      </c>
      <c r="F66" s="105">
        <v>18.100000000000001</v>
      </c>
      <c r="G66" s="105">
        <v>18.82</v>
      </c>
      <c r="H66" s="105">
        <v>19.579999999999998</v>
      </c>
      <c r="I66" s="105">
        <v>20.36</v>
      </c>
      <c r="J66" s="251">
        <v>21.17</v>
      </c>
      <c r="K66" s="240"/>
      <c r="L66" s="69">
        <v>4.0230000000000002E-2</v>
      </c>
      <c r="M66" s="69">
        <v>3.9779000000000002E-2</v>
      </c>
      <c r="N66" s="69">
        <v>4.0383000000000002E-2</v>
      </c>
      <c r="O66" s="69">
        <v>3.9836999999999997E-2</v>
      </c>
      <c r="P66" s="69">
        <v>3.9784E-2</v>
      </c>
      <c r="Q66" s="119">
        <v>17.40429</v>
      </c>
      <c r="R66" s="119">
        <v>18.100480000000001</v>
      </c>
      <c r="S66" s="119">
        <v>18.824490000000001</v>
      </c>
      <c r="T66" s="119">
        <v>19.577490000000001</v>
      </c>
      <c r="U66" s="119">
        <v>20.360569999999999</v>
      </c>
      <c r="V66" s="119">
        <v>21.174990000000001</v>
      </c>
      <c r="W66" s="69"/>
      <c r="X66" s="69">
        <v>4.0001000000000002E-2</v>
      </c>
      <c r="Y66" s="69">
        <v>3.9999E-2</v>
      </c>
      <c r="Z66" s="69">
        <v>4.0001000000000002E-2</v>
      </c>
      <c r="AA66" s="69">
        <v>3.9999E-2</v>
      </c>
      <c r="AB66" s="69">
        <v>0.04</v>
      </c>
    </row>
    <row r="67" spans="1:28" s="2" customFormat="1" ht="13.5" customHeight="1" x14ac:dyDescent="0.2">
      <c r="A67" s="17"/>
      <c r="B67" s="90"/>
      <c r="C67" s="5"/>
      <c r="D67" s="106">
        <v>34753</v>
      </c>
      <c r="E67" s="106">
        <v>36201</v>
      </c>
      <c r="F67" s="106">
        <v>37649</v>
      </c>
      <c r="G67" s="106">
        <v>39155</v>
      </c>
      <c r="H67" s="106">
        <v>40721</v>
      </c>
      <c r="I67" s="106">
        <v>42350</v>
      </c>
      <c r="J67" s="252">
        <v>44044</v>
      </c>
      <c r="K67" s="240">
        <v>2.4735E-2</v>
      </c>
      <c r="L67" s="69">
        <v>2.4915E-2</v>
      </c>
      <c r="M67" s="69">
        <v>2.4496E-2</v>
      </c>
      <c r="N67" s="69">
        <v>2.5131000000000001E-2</v>
      </c>
      <c r="O67" s="69">
        <v>2.5176E-2</v>
      </c>
      <c r="P67" s="69">
        <v>2.4684999999999999E-2</v>
      </c>
      <c r="Q67" s="70">
        <v>36200.923199999997</v>
      </c>
      <c r="R67" s="71">
        <v>37648.998399999997</v>
      </c>
      <c r="S67" s="71">
        <v>39154.939200000001</v>
      </c>
      <c r="T67" s="71">
        <v>40721.179199999999</v>
      </c>
      <c r="U67" s="71">
        <v>42349.9856</v>
      </c>
      <c r="V67" s="71">
        <v>44043.979200000002</v>
      </c>
      <c r="W67" s="69">
        <v>2.5000000000000001E-2</v>
      </c>
      <c r="X67" s="69">
        <v>2.5000999999999999E-2</v>
      </c>
      <c r="Y67" s="69">
        <v>2.5000000000000001E-2</v>
      </c>
      <c r="Z67" s="69">
        <v>2.5000999999999999E-2</v>
      </c>
      <c r="AA67" s="69">
        <v>2.5000000000000001E-2</v>
      </c>
      <c r="AB67" s="69">
        <v>2.5000000000000001E-2</v>
      </c>
    </row>
    <row r="68" spans="1:28" s="2" customFormat="1" ht="13.5" customHeight="1" thickBot="1" x14ac:dyDescent="0.25">
      <c r="A68" s="21"/>
      <c r="B68" s="91"/>
      <c r="C68" s="8"/>
      <c r="D68" s="153"/>
      <c r="E68" s="107"/>
      <c r="F68" s="108"/>
      <c r="G68" s="108"/>
      <c r="H68" s="108"/>
      <c r="I68" s="108"/>
      <c r="J68" s="253"/>
      <c r="K68" s="241"/>
      <c r="L68" s="72"/>
      <c r="M68" s="72"/>
      <c r="N68" s="72"/>
      <c r="O68" s="72"/>
      <c r="P68" s="72"/>
      <c r="Q68" s="73"/>
      <c r="R68" s="74"/>
      <c r="S68" s="74"/>
      <c r="T68" s="74"/>
      <c r="U68" s="74"/>
      <c r="V68" s="74"/>
      <c r="W68" s="72"/>
      <c r="X68" s="72"/>
      <c r="Y68" s="72"/>
      <c r="Z68" s="72"/>
      <c r="AA68" s="72"/>
      <c r="AB68" s="72"/>
    </row>
    <row r="69" spans="1:28" s="2" customFormat="1" ht="13.5" customHeight="1" x14ac:dyDescent="0.2">
      <c r="A69" s="20">
        <v>21</v>
      </c>
      <c r="B69" s="89"/>
      <c r="C69" s="9"/>
      <c r="D69" s="105">
        <v>17.13</v>
      </c>
      <c r="E69" s="105">
        <v>17.84</v>
      </c>
      <c r="F69" s="105">
        <v>18.55</v>
      </c>
      <c r="G69" s="105">
        <v>19.3</v>
      </c>
      <c r="H69" s="105">
        <v>20.07</v>
      </c>
      <c r="I69" s="105">
        <v>20.87</v>
      </c>
      <c r="J69" s="251">
        <v>21.7</v>
      </c>
      <c r="K69" s="240"/>
      <c r="L69" s="69">
        <v>3.9798E-2</v>
      </c>
      <c r="M69" s="69">
        <v>4.0431000000000002E-2</v>
      </c>
      <c r="N69" s="69">
        <v>3.9896000000000001E-2</v>
      </c>
      <c r="O69" s="69">
        <v>3.986E-2</v>
      </c>
      <c r="P69" s="69">
        <v>3.977E-2</v>
      </c>
      <c r="Q69" s="119">
        <v>17.839410000000001</v>
      </c>
      <c r="R69" s="119">
        <v>18.552990000000001</v>
      </c>
      <c r="S69" s="119">
        <v>19.295110000000001</v>
      </c>
      <c r="T69" s="119">
        <v>20.06691</v>
      </c>
      <c r="U69" s="119">
        <v>20.869579999999999</v>
      </c>
      <c r="V69" s="119">
        <v>21.70438</v>
      </c>
      <c r="W69" s="69"/>
      <c r="X69" s="69">
        <v>0.04</v>
      </c>
      <c r="Y69" s="69">
        <v>0.04</v>
      </c>
      <c r="Z69" s="69">
        <v>0.04</v>
      </c>
      <c r="AA69" s="69">
        <v>0.04</v>
      </c>
      <c r="AB69" s="69">
        <v>4.0001000000000002E-2</v>
      </c>
    </row>
    <row r="70" spans="1:28" s="2" customFormat="1" ht="13.5" customHeight="1" x14ac:dyDescent="0.2">
      <c r="A70" s="17"/>
      <c r="B70" s="90"/>
      <c r="C70" s="5"/>
      <c r="D70" s="106">
        <v>35622</v>
      </c>
      <c r="E70" s="106">
        <v>37106</v>
      </c>
      <c r="F70" s="106">
        <v>38590</v>
      </c>
      <c r="G70" s="106">
        <v>40134</v>
      </c>
      <c r="H70" s="106">
        <v>41739</v>
      </c>
      <c r="I70" s="106">
        <v>43409</v>
      </c>
      <c r="J70" s="252">
        <v>45145</v>
      </c>
      <c r="K70" s="240">
        <v>2.5287E-2</v>
      </c>
      <c r="L70" s="69">
        <v>2.4861999999999999E-2</v>
      </c>
      <c r="M70" s="69">
        <v>2.5505E-2</v>
      </c>
      <c r="N70" s="69">
        <v>2.5026E-2</v>
      </c>
      <c r="O70" s="69">
        <v>2.5048999999999998E-2</v>
      </c>
      <c r="P70" s="69">
        <v>2.5035000000000002E-2</v>
      </c>
      <c r="Q70" s="70">
        <v>37105.972800000003</v>
      </c>
      <c r="R70" s="71">
        <v>38590.2192</v>
      </c>
      <c r="S70" s="71">
        <v>40133.828800000003</v>
      </c>
      <c r="T70" s="71">
        <v>41739.1728</v>
      </c>
      <c r="U70" s="71">
        <v>43408.7264</v>
      </c>
      <c r="V70" s="71">
        <v>45145.110399999998</v>
      </c>
      <c r="W70" s="69">
        <v>2.5000999999999999E-2</v>
      </c>
      <c r="X70" s="69">
        <v>2.5000000000000001E-2</v>
      </c>
      <c r="Y70" s="69">
        <v>2.5000000000000001E-2</v>
      </c>
      <c r="Z70" s="69">
        <v>2.4999E-2</v>
      </c>
      <c r="AA70" s="69">
        <v>2.5000000000000001E-2</v>
      </c>
      <c r="AB70" s="69">
        <v>2.5000999999999999E-2</v>
      </c>
    </row>
    <row r="71" spans="1:28" s="2" customFormat="1" ht="13.5" customHeight="1" thickBot="1" x14ac:dyDescent="0.25">
      <c r="A71" s="21"/>
      <c r="B71" s="91"/>
      <c r="C71" s="8"/>
      <c r="D71" s="153"/>
      <c r="E71" s="107"/>
      <c r="F71" s="108"/>
      <c r="G71" s="108"/>
      <c r="H71" s="108"/>
      <c r="I71" s="108"/>
      <c r="J71" s="253"/>
      <c r="K71" s="241"/>
      <c r="L71" s="72"/>
      <c r="M71" s="72"/>
      <c r="N71" s="72"/>
      <c r="O71" s="72"/>
      <c r="P71" s="72"/>
      <c r="Q71" s="73"/>
      <c r="R71" s="74"/>
      <c r="S71" s="74"/>
      <c r="T71" s="74"/>
      <c r="U71" s="74"/>
      <c r="V71" s="74"/>
      <c r="W71" s="72"/>
      <c r="X71" s="72"/>
      <c r="Y71" s="72"/>
      <c r="Z71" s="72"/>
      <c r="AA71" s="72"/>
      <c r="AB71" s="72"/>
    </row>
    <row r="72" spans="1:28" s="2" customFormat="1" ht="13.5" customHeight="1" x14ac:dyDescent="0.2">
      <c r="A72" s="20">
        <v>22</v>
      </c>
      <c r="B72" s="89"/>
      <c r="C72" s="9"/>
      <c r="D72" s="105">
        <v>17.55</v>
      </c>
      <c r="E72" s="105">
        <v>18.29</v>
      </c>
      <c r="F72" s="105">
        <v>19.02</v>
      </c>
      <c r="G72" s="105">
        <v>19.78</v>
      </c>
      <c r="H72" s="105">
        <v>20.57</v>
      </c>
      <c r="I72" s="105">
        <v>21.39</v>
      </c>
      <c r="J72" s="251">
        <v>22.25</v>
      </c>
      <c r="K72" s="240"/>
      <c r="L72" s="69">
        <v>3.9912999999999997E-2</v>
      </c>
      <c r="M72" s="69">
        <v>3.9958E-2</v>
      </c>
      <c r="N72" s="69">
        <v>3.9939000000000002E-2</v>
      </c>
      <c r="O72" s="69">
        <v>3.9863999999999997E-2</v>
      </c>
      <c r="P72" s="69">
        <v>4.0205999999999999E-2</v>
      </c>
      <c r="Q72" s="119">
        <v>18.285399999999999</v>
      </c>
      <c r="R72" s="119">
        <v>19.016819999999999</v>
      </c>
      <c r="S72" s="119">
        <v>19.7775</v>
      </c>
      <c r="T72" s="119">
        <v>20.5686</v>
      </c>
      <c r="U72" s="119">
        <v>21.39134</v>
      </c>
      <c r="V72" s="119">
        <v>22.24699</v>
      </c>
      <c r="W72" s="69"/>
      <c r="X72" s="69">
        <v>0.04</v>
      </c>
      <c r="Y72" s="69">
        <v>0.04</v>
      </c>
      <c r="Z72" s="69">
        <v>0.04</v>
      </c>
      <c r="AA72" s="69">
        <v>0.04</v>
      </c>
      <c r="AB72" s="69">
        <v>0.04</v>
      </c>
    </row>
    <row r="73" spans="1:28" s="2" customFormat="1" ht="13.5" customHeight="1" x14ac:dyDescent="0.2">
      <c r="A73" s="17"/>
      <c r="B73" s="90"/>
      <c r="C73" s="5"/>
      <c r="D73" s="106">
        <v>36512</v>
      </c>
      <c r="E73" s="106">
        <v>38034</v>
      </c>
      <c r="F73" s="106">
        <v>39555</v>
      </c>
      <c r="G73" s="106">
        <v>41137</v>
      </c>
      <c r="H73" s="106">
        <v>42783</v>
      </c>
      <c r="I73" s="106">
        <v>44494</v>
      </c>
      <c r="J73" s="252">
        <v>46274</v>
      </c>
      <c r="K73" s="240">
        <v>2.5224E-2</v>
      </c>
      <c r="L73" s="69">
        <v>2.5336999999999998E-2</v>
      </c>
      <c r="M73" s="69">
        <v>2.487E-2</v>
      </c>
      <c r="N73" s="69">
        <v>2.4913000000000001E-2</v>
      </c>
      <c r="O73" s="69">
        <v>2.4916000000000001E-2</v>
      </c>
      <c r="P73" s="69">
        <v>2.5346E-2</v>
      </c>
      <c r="Q73" s="70">
        <v>38033.631999999998</v>
      </c>
      <c r="R73" s="71">
        <v>39554.9856</v>
      </c>
      <c r="S73" s="71">
        <v>41137.199999999997</v>
      </c>
      <c r="T73" s="71">
        <v>42782.688000000002</v>
      </c>
      <c r="U73" s="71">
        <v>44493.987200000003</v>
      </c>
      <c r="V73" s="71">
        <v>46273.739200000004</v>
      </c>
      <c r="W73" s="69">
        <v>2.5000000000000001E-2</v>
      </c>
      <c r="X73" s="69">
        <v>2.5000000000000001E-2</v>
      </c>
      <c r="Y73" s="69">
        <v>2.5000999999999999E-2</v>
      </c>
      <c r="Z73" s="69">
        <v>2.5000999999999999E-2</v>
      </c>
      <c r="AA73" s="69">
        <v>2.5000999999999999E-2</v>
      </c>
      <c r="AB73" s="69">
        <v>2.5000000000000001E-2</v>
      </c>
    </row>
    <row r="74" spans="1:28" s="2" customFormat="1" ht="13.5" customHeight="1" thickBot="1" x14ac:dyDescent="0.25">
      <c r="A74" s="21"/>
      <c r="B74" s="91"/>
      <c r="C74" s="8"/>
      <c r="D74" s="153"/>
      <c r="E74" s="107"/>
      <c r="F74" s="108"/>
      <c r="G74" s="108"/>
      <c r="H74" s="108"/>
      <c r="I74" s="108"/>
      <c r="J74" s="253"/>
      <c r="K74" s="241"/>
      <c r="L74" s="72"/>
      <c r="M74" s="72"/>
      <c r="N74" s="72"/>
      <c r="O74" s="72"/>
      <c r="P74" s="72"/>
      <c r="Q74" s="73"/>
      <c r="R74" s="74"/>
      <c r="S74" s="74"/>
      <c r="T74" s="74"/>
      <c r="U74" s="74"/>
      <c r="V74" s="74"/>
      <c r="W74" s="72"/>
      <c r="X74" s="72"/>
      <c r="Y74" s="72"/>
      <c r="Z74" s="72"/>
      <c r="AA74" s="72"/>
      <c r="AB74" s="72"/>
    </row>
    <row r="75" spans="1:28" s="2" customFormat="1" ht="13.5" customHeight="1" x14ac:dyDescent="0.2">
      <c r="A75" s="20">
        <v>23</v>
      </c>
      <c r="B75" s="89"/>
      <c r="C75" s="9"/>
      <c r="D75" s="105">
        <v>17.989999999999998</v>
      </c>
      <c r="E75" s="105">
        <v>18.739999999999998</v>
      </c>
      <c r="F75" s="105">
        <v>19.489999999999998</v>
      </c>
      <c r="G75" s="105">
        <v>20.27</v>
      </c>
      <c r="H75" s="105">
        <v>21.08</v>
      </c>
      <c r="I75" s="105">
        <v>21.93</v>
      </c>
      <c r="J75" s="251">
        <v>22.8</v>
      </c>
      <c r="K75" s="240"/>
      <c r="L75" s="69">
        <v>4.0021000000000001E-2</v>
      </c>
      <c r="M75" s="69">
        <v>4.0021000000000001E-2</v>
      </c>
      <c r="N75" s="69">
        <v>3.9961000000000003E-2</v>
      </c>
      <c r="O75" s="69">
        <v>4.0322999999999998E-2</v>
      </c>
      <c r="P75" s="69">
        <v>3.9671999999999999E-2</v>
      </c>
      <c r="Q75" s="119">
        <v>18.742529999999999</v>
      </c>
      <c r="R75" s="119">
        <v>19.492239999999999</v>
      </c>
      <c r="S75" s="119">
        <v>20.271920000000001</v>
      </c>
      <c r="T75" s="119">
        <v>21.082799999999999</v>
      </c>
      <c r="U75" s="119">
        <v>21.926130000000001</v>
      </c>
      <c r="V75" s="119">
        <v>22.803180000000001</v>
      </c>
      <c r="W75" s="69"/>
      <c r="X75" s="69">
        <v>0.04</v>
      </c>
      <c r="Y75" s="69">
        <v>0.04</v>
      </c>
      <c r="Z75" s="69">
        <v>0.04</v>
      </c>
      <c r="AA75" s="69">
        <v>4.0001000000000002E-2</v>
      </c>
      <c r="AB75" s="69">
        <v>0.04</v>
      </c>
    </row>
    <row r="76" spans="1:28" s="2" customFormat="1" ht="13.5" customHeight="1" x14ac:dyDescent="0.2">
      <c r="A76" s="17"/>
      <c r="B76" s="90"/>
      <c r="C76" s="5"/>
      <c r="D76" s="106">
        <v>37425</v>
      </c>
      <c r="E76" s="106">
        <v>38984</v>
      </c>
      <c r="F76" s="106">
        <v>40544</v>
      </c>
      <c r="G76" s="106">
        <v>42166</v>
      </c>
      <c r="H76" s="106">
        <v>43852</v>
      </c>
      <c r="I76" s="106">
        <v>45606</v>
      </c>
      <c r="J76" s="252">
        <v>47431</v>
      </c>
      <c r="K76" s="240">
        <v>2.4604000000000001E-2</v>
      </c>
      <c r="L76" s="69">
        <v>2.4711E-2</v>
      </c>
      <c r="M76" s="69">
        <v>2.4771999999999999E-2</v>
      </c>
      <c r="N76" s="69">
        <v>2.4792999999999999E-2</v>
      </c>
      <c r="O76" s="69">
        <v>2.5245E-2</v>
      </c>
      <c r="P76" s="69">
        <v>2.4719000000000001E-2</v>
      </c>
      <c r="Q76" s="70">
        <v>38984.462399999997</v>
      </c>
      <c r="R76" s="71">
        <v>40543.859199999999</v>
      </c>
      <c r="S76" s="71">
        <v>42165.5936</v>
      </c>
      <c r="T76" s="71">
        <v>43852.224000000002</v>
      </c>
      <c r="U76" s="71">
        <v>45606.350400000003</v>
      </c>
      <c r="V76" s="71">
        <v>47430.614399999999</v>
      </c>
      <c r="W76" s="69">
        <v>2.5000000000000001E-2</v>
      </c>
      <c r="X76" s="69">
        <v>2.5000000000000001E-2</v>
      </c>
      <c r="Y76" s="69">
        <v>2.4999E-2</v>
      </c>
      <c r="Z76" s="69">
        <v>2.4999E-2</v>
      </c>
      <c r="AA76" s="69">
        <v>2.5000000000000001E-2</v>
      </c>
      <c r="AB76" s="69">
        <v>2.5000999999999999E-2</v>
      </c>
    </row>
    <row r="77" spans="1:28" s="2" customFormat="1" ht="13.5" customHeight="1" thickBot="1" x14ac:dyDescent="0.25">
      <c r="A77" s="21"/>
      <c r="B77" s="91"/>
      <c r="C77" s="8"/>
      <c r="D77" s="153"/>
      <c r="E77" s="107"/>
      <c r="F77" s="108"/>
      <c r="G77" s="108"/>
      <c r="H77" s="108"/>
      <c r="I77" s="108"/>
      <c r="J77" s="253"/>
      <c r="K77" s="241"/>
      <c r="L77" s="72"/>
      <c r="M77" s="72"/>
      <c r="N77" s="72"/>
      <c r="O77" s="72"/>
      <c r="P77" s="72"/>
      <c r="Q77" s="73"/>
      <c r="R77" s="74"/>
      <c r="S77" s="74"/>
      <c r="T77" s="74"/>
      <c r="U77" s="74"/>
      <c r="V77" s="74"/>
      <c r="W77" s="72"/>
      <c r="X77" s="72"/>
      <c r="Y77" s="72"/>
      <c r="Z77" s="72"/>
      <c r="AA77" s="72"/>
      <c r="AB77" s="72"/>
    </row>
    <row r="78" spans="1:28" s="2" customFormat="1" ht="13.5" customHeight="1" x14ac:dyDescent="0.2">
      <c r="A78" s="20">
        <v>24</v>
      </c>
      <c r="B78" s="89"/>
      <c r="C78" s="9"/>
      <c r="D78" s="105">
        <v>18.440000000000001</v>
      </c>
      <c r="E78" s="105">
        <v>19.21</v>
      </c>
      <c r="F78" s="105">
        <v>19.98</v>
      </c>
      <c r="G78" s="105">
        <v>20.78</v>
      </c>
      <c r="H78" s="105">
        <v>21.61</v>
      </c>
      <c r="I78" s="105">
        <v>22.47</v>
      </c>
      <c r="J78" s="251">
        <v>23.37</v>
      </c>
      <c r="K78" s="240"/>
      <c r="L78" s="69">
        <v>4.0083000000000001E-2</v>
      </c>
      <c r="M78" s="69">
        <v>4.0039999999999999E-2</v>
      </c>
      <c r="N78" s="69">
        <v>3.9941999999999998E-2</v>
      </c>
      <c r="O78" s="69">
        <v>3.9795999999999998E-2</v>
      </c>
      <c r="P78" s="69">
        <v>4.0052999999999998E-2</v>
      </c>
      <c r="Q78" s="119">
        <v>19.211089999999999</v>
      </c>
      <c r="R78" s="119">
        <v>19.97954</v>
      </c>
      <c r="S78" s="119">
        <v>20.778729999999999</v>
      </c>
      <c r="T78" s="119">
        <v>21.609870000000001</v>
      </c>
      <c r="U78" s="119">
        <v>22.474270000000001</v>
      </c>
      <c r="V78" s="119">
        <v>23.37323</v>
      </c>
      <c r="W78" s="69"/>
      <c r="X78" s="69">
        <v>0.04</v>
      </c>
      <c r="Y78" s="69">
        <v>0.04</v>
      </c>
      <c r="Z78" s="69">
        <v>0.04</v>
      </c>
      <c r="AA78" s="69">
        <v>0.04</v>
      </c>
      <c r="AB78" s="69">
        <v>0.04</v>
      </c>
    </row>
    <row r="79" spans="1:28" s="2" customFormat="1" ht="13.5" customHeight="1" x14ac:dyDescent="0.2">
      <c r="A79" s="17"/>
      <c r="B79" s="90"/>
      <c r="C79" s="5"/>
      <c r="D79" s="106">
        <v>38361</v>
      </c>
      <c r="E79" s="106">
        <v>39959</v>
      </c>
      <c r="F79" s="106">
        <v>41557</v>
      </c>
      <c r="G79" s="106">
        <v>43220</v>
      </c>
      <c r="H79" s="106">
        <v>44949</v>
      </c>
      <c r="I79" s="106">
        <v>46746</v>
      </c>
      <c r="J79" s="252">
        <v>48616</v>
      </c>
      <c r="K79" s="240">
        <v>2.5080000000000002E-2</v>
      </c>
      <c r="L79" s="69">
        <v>2.5141E-2</v>
      </c>
      <c r="M79" s="69">
        <v>2.5159999999999998E-2</v>
      </c>
      <c r="N79" s="69">
        <v>2.5142000000000001E-2</v>
      </c>
      <c r="O79" s="69">
        <v>2.4624E-2</v>
      </c>
      <c r="P79" s="69">
        <v>2.5000000000000001E-2</v>
      </c>
      <c r="Q79" s="70">
        <v>39959.067199999998</v>
      </c>
      <c r="R79" s="71">
        <v>41557.443200000002</v>
      </c>
      <c r="S79" s="71">
        <v>43219.758399999999</v>
      </c>
      <c r="T79" s="71">
        <v>44948.529600000002</v>
      </c>
      <c r="U79" s="71">
        <v>46746.481599999999</v>
      </c>
      <c r="V79" s="71">
        <v>48616.318399999996</v>
      </c>
      <c r="W79" s="69">
        <v>2.5000000000000001E-2</v>
      </c>
      <c r="X79" s="69">
        <v>2.5000000000000001E-2</v>
      </c>
      <c r="Y79" s="69">
        <v>2.5000999999999999E-2</v>
      </c>
      <c r="Z79" s="69">
        <v>2.5000000000000001E-2</v>
      </c>
      <c r="AA79" s="69">
        <v>2.4999E-2</v>
      </c>
      <c r="AB79" s="69">
        <v>2.4999E-2</v>
      </c>
    </row>
    <row r="80" spans="1:28" s="2" customFormat="1" ht="13.5" customHeight="1" thickBot="1" x14ac:dyDescent="0.25">
      <c r="A80" s="21"/>
      <c r="B80" s="91"/>
      <c r="C80" s="8"/>
      <c r="D80" s="153"/>
      <c r="E80" s="107"/>
      <c r="F80" s="108"/>
      <c r="G80" s="108"/>
      <c r="H80" s="108"/>
      <c r="I80" s="108"/>
      <c r="J80" s="253"/>
      <c r="K80" s="241"/>
      <c r="L80" s="72"/>
      <c r="M80" s="72"/>
      <c r="N80" s="72"/>
      <c r="O80" s="72"/>
      <c r="P80" s="72"/>
      <c r="Q80" s="73"/>
      <c r="R80" s="74"/>
      <c r="S80" s="74"/>
      <c r="T80" s="74"/>
      <c r="U80" s="74"/>
      <c r="V80" s="74"/>
      <c r="W80" s="72"/>
      <c r="X80" s="72"/>
      <c r="Y80" s="72"/>
      <c r="Z80" s="72"/>
      <c r="AA80" s="72"/>
      <c r="AB80" s="72"/>
    </row>
    <row r="81" spans="1:28" s="2" customFormat="1" ht="13.5" customHeight="1" x14ac:dyDescent="0.2">
      <c r="A81" s="20">
        <v>25</v>
      </c>
      <c r="B81" s="89"/>
      <c r="C81" s="9"/>
      <c r="D81" s="105">
        <v>18.899999999999999</v>
      </c>
      <c r="E81" s="105">
        <v>19.690000000000001</v>
      </c>
      <c r="F81" s="105">
        <v>20.48</v>
      </c>
      <c r="G81" s="105">
        <v>21.3</v>
      </c>
      <c r="H81" s="105">
        <v>22.15</v>
      </c>
      <c r="I81" s="105">
        <v>23.04</v>
      </c>
      <c r="J81" s="251">
        <v>23.96</v>
      </c>
      <c r="K81" s="240"/>
      <c r="L81" s="69">
        <v>4.0121999999999998E-2</v>
      </c>
      <c r="M81" s="69">
        <v>4.0038999999999998E-2</v>
      </c>
      <c r="N81" s="69">
        <v>3.9905999999999997E-2</v>
      </c>
      <c r="O81" s="69">
        <v>4.0181000000000001E-2</v>
      </c>
      <c r="P81" s="69">
        <v>3.9931000000000001E-2</v>
      </c>
      <c r="Q81" s="119">
        <v>19.691379999999999</v>
      </c>
      <c r="R81" s="119">
        <v>20.479040000000001</v>
      </c>
      <c r="S81" s="119">
        <v>21.298200000000001</v>
      </c>
      <c r="T81" s="119">
        <v>22.150120000000001</v>
      </c>
      <c r="U81" s="119">
        <v>23.03613</v>
      </c>
      <c r="V81" s="119">
        <v>23.95758</v>
      </c>
      <c r="W81" s="69"/>
      <c r="X81" s="69">
        <v>0.04</v>
      </c>
      <c r="Y81" s="69">
        <v>0.04</v>
      </c>
      <c r="Z81" s="69">
        <v>0.04</v>
      </c>
      <c r="AA81" s="69">
        <v>0.04</v>
      </c>
      <c r="AB81" s="69">
        <v>0.04</v>
      </c>
    </row>
    <row r="82" spans="1:28" s="2" customFormat="1" ht="13.5" customHeight="1" x14ac:dyDescent="0.2">
      <c r="A82" s="17"/>
      <c r="B82" s="90"/>
      <c r="C82" s="5"/>
      <c r="D82" s="106">
        <v>39320</v>
      </c>
      <c r="E82" s="106">
        <v>40958</v>
      </c>
      <c r="F82" s="106">
        <v>42596</v>
      </c>
      <c r="G82" s="106">
        <v>44300</v>
      </c>
      <c r="H82" s="106">
        <v>46072</v>
      </c>
      <c r="I82" s="106">
        <v>47915</v>
      </c>
      <c r="J82" s="252">
        <v>49832</v>
      </c>
      <c r="K82" s="240">
        <v>2.4986999999999999E-2</v>
      </c>
      <c r="L82" s="69">
        <v>2.5024999999999999E-2</v>
      </c>
      <c r="M82" s="69">
        <v>2.5024000000000001E-2</v>
      </c>
      <c r="N82" s="69">
        <v>2.4988E-2</v>
      </c>
      <c r="O82" s="69">
        <v>2.5367000000000001E-2</v>
      </c>
      <c r="P82" s="69">
        <v>2.5246000000000001E-2</v>
      </c>
      <c r="Q82" s="70">
        <v>40958.070399999997</v>
      </c>
      <c r="R82" s="71">
        <v>42596.403200000001</v>
      </c>
      <c r="S82" s="71">
        <v>44300.256000000001</v>
      </c>
      <c r="T82" s="71">
        <v>46072.249600000003</v>
      </c>
      <c r="U82" s="71">
        <v>47915.150399999999</v>
      </c>
      <c r="V82" s="71">
        <v>49831.7664</v>
      </c>
      <c r="W82" s="69">
        <v>2.5000999999999999E-2</v>
      </c>
      <c r="X82" s="69">
        <v>2.5000999999999999E-2</v>
      </c>
      <c r="Y82" s="69">
        <v>2.5000000000000001E-2</v>
      </c>
      <c r="Z82" s="69">
        <v>2.5000000000000001E-2</v>
      </c>
      <c r="AA82" s="69">
        <v>2.5000000000000001E-2</v>
      </c>
      <c r="AB82" s="69">
        <v>2.5000999999999999E-2</v>
      </c>
    </row>
    <row r="83" spans="1:28" s="2" customFormat="1" ht="13.5" customHeight="1" thickBot="1" x14ac:dyDescent="0.25">
      <c r="A83" s="21"/>
      <c r="B83" s="91"/>
      <c r="C83" s="8"/>
      <c r="D83" s="153"/>
      <c r="E83" s="107"/>
      <c r="F83" s="108"/>
      <c r="G83" s="108"/>
      <c r="H83" s="108"/>
      <c r="I83" s="108"/>
      <c r="J83" s="253"/>
      <c r="K83" s="241"/>
      <c r="L83" s="72"/>
      <c r="M83" s="72"/>
      <c r="N83" s="72"/>
      <c r="O83" s="72"/>
      <c r="P83" s="72"/>
      <c r="Q83" s="73"/>
      <c r="R83" s="74"/>
      <c r="S83" s="74"/>
      <c r="T83" s="74"/>
      <c r="U83" s="74"/>
      <c r="V83" s="74"/>
      <c r="W83" s="72"/>
      <c r="X83" s="72"/>
      <c r="Y83" s="72"/>
      <c r="Z83" s="72"/>
      <c r="AA83" s="72"/>
      <c r="AB83" s="72"/>
    </row>
    <row r="84" spans="1:28" s="2" customFormat="1" ht="13.5" customHeight="1" x14ac:dyDescent="0.2">
      <c r="A84" s="20">
        <v>26</v>
      </c>
      <c r="B84" s="89"/>
      <c r="C84" s="9"/>
      <c r="D84" s="105">
        <v>19.38</v>
      </c>
      <c r="E84" s="105">
        <v>20.18</v>
      </c>
      <c r="F84" s="105">
        <v>20.99</v>
      </c>
      <c r="G84" s="105">
        <v>21.83</v>
      </c>
      <c r="H84" s="105">
        <v>22.7</v>
      </c>
      <c r="I84" s="105">
        <v>23.61</v>
      </c>
      <c r="J84" s="251">
        <v>24.56</v>
      </c>
      <c r="K84" s="240"/>
      <c r="L84" s="69">
        <v>4.0139000000000001E-2</v>
      </c>
      <c r="M84" s="69">
        <v>4.0018999999999999E-2</v>
      </c>
      <c r="N84" s="69">
        <v>3.9853E-2</v>
      </c>
      <c r="O84" s="69">
        <v>4.0087999999999999E-2</v>
      </c>
      <c r="P84" s="69">
        <v>4.0237000000000002E-2</v>
      </c>
      <c r="Q84" s="119">
        <v>20.18365</v>
      </c>
      <c r="R84" s="119">
        <v>20.991</v>
      </c>
      <c r="S84" s="119">
        <v>21.830649999999999</v>
      </c>
      <c r="T84" s="119">
        <v>22.703869999999998</v>
      </c>
      <c r="U84" s="119">
        <v>23.612020000000001</v>
      </c>
      <c r="V84" s="119">
        <v>24.5565</v>
      </c>
      <c r="W84" s="69"/>
      <c r="X84" s="69">
        <v>0.04</v>
      </c>
      <c r="Y84" s="69">
        <v>0.04</v>
      </c>
      <c r="Z84" s="69">
        <v>0.04</v>
      </c>
      <c r="AA84" s="69">
        <v>0.04</v>
      </c>
      <c r="AB84" s="69">
        <v>0.04</v>
      </c>
    </row>
    <row r="85" spans="1:28" s="2" customFormat="1" ht="13.5" customHeight="1" x14ac:dyDescent="0.2">
      <c r="A85" s="17"/>
      <c r="B85" s="90"/>
      <c r="C85" s="5"/>
      <c r="D85" s="106">
        <v>40303</v>
      </c>
      <c r="E85" s="106">
        <v>41982</v>
      </c>
      <c r="F85" s="106">
        <v>43661</v>
      </c>
      <c r="G85" s="106">
        <v>45408</v>
      </c>
      <c r="H85" s="106">
        <v>47224</v>
      </c>
      <c r="I85" s="106">
        <v>49113</v>
      </c>
      <c r="J85" s="252">
        <v>51078</v>
      </c>
      <c r="K85" s="240">
        <v>2.4885999999999998E-2</v>
      </c>
      <c r="L85" s="69">
        <v>2.4902000000000001E-2</v>
      </c>
      <c r="M85" s="69">
        <v>2.4882999999999999E-2</v>
      </c>
      <c r="N85" s="69">
        <v>2.4830999999999999E-2</v>
      </c>
      <c r="O85" s="69">
        <v>2.4740000000000002E-2</v>
      </c>
      <c r="P85" s="69">
        <v>2.5041999999999998E-2</v>
      </c>
      <c r="Q85" s="70">
        <v>41981.991999999998</v>
      </c>
      <c r="R85" s="71">
        <v>43661.279999999999</v>
      </c>
      <c r="S85" s="71">
        <v>45407.752</v>
      </c>
      <c r="T85" s="71">
        <v>47224.049599999998</v>
      </c>
      <c r="U85" s="71">
        <v>49113.001600000003</v>
      </c>
      <c r="V85" s="71">
        <v>51077.52</v>
      </c>
      <c r="W85" s="69">
        <v>2.4999E-2</v>
      </c>
      <c r="X85" s="69">
        <v>2.4999E-2</v>
      </c>
      <c r="Y85" s="69">
        <v>2.5000000000000001E-2</v>
      </c>
      <c r="Z85" s="69">
        <v>2.5000000000000001E-2</v>
      </c>
      <c r="AA85" s="69">
        <v>2.4999E-2</v>
      </c>
      <c r="AB85" s="69">
        <v>2.4999E-2</v>
      </c>
    </row>
    <row r="86" spans="1:28" s="2" customFormat="1" ht="13.5" customHeight="1" thickBot="1" x14ac:dyDescent="0.25">
      <c r="A86" s="21"/>
      <c r="B86" s="91"/>
      <c r="C86" s="8"/>
      <c r="D86" s="153"/>
      <c r="E86" s="107"/>
      <c r="F86" s="108"/>
      <c r="G86" s="108"/>
      <c r="H86" s="108"/>
      <c r="I86" s="108"/>
      <c r="J86" s="253"/>
      <c r="K86" s="241"/>
      <c r="L86" s="72"/>
      <c r="M86" s="72"/>
      <c r="N86" s="72"/>
      <c r="O86" s="72"/>
      <c r="P86" s="72"/>
      <c r="Q86" s="73"/>
      <c r="R86" s="74"/>
      <c r="S86" s="74"/>
      <c r="T86" s="74"/>
      <c r="U86" s="74"/>
      <c r="V86" s="74"/>
      <c r="W86" s="72"/>
      <c r="X86" s="72"/>
      <c r="Y86" s="72"/>
      <c r="Z86" s="72"/>
      <c r="AA86" s="72"/>
      <c r="AB86" s="72"/>
    </row>
    <row r="87" spans="1:28" s="2" customFormat="1" ht="13.5" customHeight="1" x14ac:dyDescent="0.2">
      <c r="A87" s="20">
        <v>27</v>
      </c>
      <c r="B87" s="89"/>
      <c r="C87" s="9"/>
      <c r="D87" s="105">
        <v>19.86</v>
      </c>
      <c r="E87" s="105">
        <v>20.69</v>
      </c>
      <c r="F87" s="105">
        <v>21.52</v>
      </c>
      <c r="G87" s="105">
        <v>22.38</v>
      </c>
      <c r="H87" s="105">
        <v>23.27</v>
      </c>
      <c r="I87" s="105">
        <v>24.2</v>
      </c>
      <c r="J87" s="251">
        <v>25.17</v>
      </c>
      <c r="K87" s="240"/>
      <c r="L87" s="69">
        <v>4.0115999999999999E-2</v>
      </c>
      <c r="M87" s="69">
        <v>3.9962999999999999E-2</v>
      </c>
      <c r="N87" s="69">
        <v>3.9767999999999998E-2</v>
      </c>
      <c r="O87" s="69">
        <v>3.9966000000000002E-2</v>
      </c>
      <c r="P87" s="69">
        <v>4.0083000000000001E-2</v>
      </c>
      <c r="Q87" s="119">
        <v>20.68824</v>
      </c>
      <c r="R87" s="119">
        <v>21.51577</v>
      </c>
      <c r="S87" s="119">
        <v>22.37642</v>
      </c>
      <c r="T87" s="119">
        <v>23.271460000000001</v>
      </c>
      <c r="U87" s="119">
        <v>24.20232</v>
      </c>
      <c r="V87" s="119">
        <v>25.17042</v>
      </c>
      <c r="W87" s="69"/>
      <c r="X87" s="69">
        <v>0.04</v>
      </c>
      <c r="Y87" s="69">
        <v>4.0001000000000002E-2</v>
      </c>
      <c r="Z87" s="69">
        <v>3.9999E-2</v>
      </c>
      <c r="AA87" s="69">
        <v>0.04</v>
      </c>
      <c r="AB87" s="69">
        <v>0.04</v>
      </c>
    </row>
    <row r="88" spans="1:28" s="2" customFormat="1" ht="13.5" customHeight="1" x14ac:dyDescent="0.2">
      <c r="A88" s="17"/>
      <c r="B88" s="90"/>
      <c r="C88" s="5"/>
      <c r="D88" s="106">
        <v>41310</v>
      </c>
      <c r="E88" s="106">
        <v>43032</v>
      </c>
      <c r="F88" s="106">
        <v>44753</v>
      </c>
      <c r="G88" s="106">
        <v>46543</v>
      </c>
      <c r="H88" s="106">
        <v>48405</v>
      </c>
      <c r="I88" s="106">
        <v>50341</v>
      </c>
      <c r="J88" s="252">
        <v>52354</v>
      </c>
      <c r="K88" s="240">
        <v>2.5273E-2</v>
      </c>
      <c r="L88" s="69">
        <v>2.5250000000000002E-2</v>
      </c>
      <c r="M88" s="69">
        <v>2.5194999999999999E-2</v>
      </c>
      <c r="N88" s="69">
        <v>2.511E-2</v>
      </c>
      <c r="O88" s="69">
        <v>2.4989000000000001E-2</v>
      </c>
      <c r="P88" s="69">
        <v>2.4837000000000001E-2</v>
      </c>
      <c r="Q88" s="70">
        <v>43031.539199999999</v>
      </c>
      <c r="R88" s="71">
        <v>44752.801599999999</v>
      </c>
      <c r="S88" s="71">
        <v>46542.953600000001</v>
      </c>
      <c r="T88" s="71">
        <v>48404.6368</v>
      </c>
      <c r="U88" s="71">
        <v>50340.825599999996</v>
      </c>
      <c r="V88" s="71">
        <v>52354.473599999998</v>
      </c>
      <c r="W88" s="69">
        <v>2.5000000000000001E-2</v>
      </c>
      <c r="X88" s="69">
        <v>2.5000000000000001E-2</v>
      </c>
      <c r="Y88" s="69">
        <v>2.5000000000000001E-2</v>
      </c>
      <c r="Z88" s="69">
        <v>2.5000000000000001E-2</v>
      </c>
      <c r="AA88" s="69">
        <v>2.5000000000000001E-2</v>
      </c>
      <c r="AB88" s="69">
        <v>2.5000000000000001E-2</v>
      </c>
    </row>
    <row r="89" spans="1:28" s="2" customFormat="1" ht="13.5" customHeight="1" thickBot="1" x14ac:dyDescent="0.25">
      <c r="A89" s="21"/>
      <c r="B89" s="91"/>
      <c r="C89" s="8"/>
      <c r="D89" s="153"/>
      <c r="E89" s="107"/>
      <c r="F89" s="108"/>
      <c r="G89" s="108"/>
      <c r="H89" s="108"/>
      <c r="I89" s="108"/>
      <c r="J89" s="253"/>
      <c r="K89" s="241"/>
      <c r="L89" s="72"/>
      <c r="M89" s="72"/>
      <c r="N89" s="72"/>
      <c r="O89" s="72"/>
      <c r="P89" s="72"/>
      <c r="Q89" s="73"/>
      <c r="R89" s="74"/>
      <c r="S89" s="74"/>
      <c r="T89" s="74"/>
      <c r="U89" s="74"/>
      <c r="V89" s="74"/>
      <c r="W89" s="72"/>
      <c r="X89" s="72"/>
      <c r="Y89" s="72"/>
      <c r="Z89" s="72"/>
      <c r="AA89" s="72"/>
      <c r="AB89" s="72"/>
    </row>
    <row r="90" spans="1:28" s="2" customFormat="1" ht="13.5" customHeight="1" x14ac:dyDescent="0.2">
      <c r="A90" s="20">
        <v>28</v>
      </c>
      <c r="B90" s="89"/>
      <c r="C90" s="9"/>
      <c r="D90" s="105">
        <v>20.36</v>
      </c>
      <c r="E90" s="105">
        <v>21.21</v>
      </c>
      <c r="F90" s="105">
        <v>22.05</v>
      </c>
      <c r="G90" s="105">
        <v>22.94</v>
      </c>
      <c r="H90" s="105">
        <v>23.85</v>
      </c>
      <c r="I90" s="105">
        <v>24.81</v>
      </c>
      <c r="J90" s="251">
        <v>25.8</v>
      </c>
      <c r="K90" s="240"/>
      <c r="L90" s="69">
        <v>3.9604E-2</v>
      </c>
      <c r="M90" s="69">
        <v>4.0363000000000003E-2</v>
      </c>
      <c r="N90" s="69">
        <v>3.9669000000000003E-2</v>
      </c>
      <c r="O90" s="69">
        <v>4.0252000000000003E-2</v>
      </c>
      <c r="P90" s="69">
        <v>3.9903000000000001E-2</v>
      </c>
      <c r="Q90" s="119">
        <v>21.205439999999999</v>
      </c>
      <c r="R90" s="119">
        <v>22.053650000000001</v>
      </c>
      <c r="S90" s="119">
        <v>22.93581</v>
      </c>
      <c r="T90" s="119">
        <v>23.853249999999999</v>
      </c>
      <c r="U90" s="119">
        <v>24.807379999999998</v>
      </c>
      <c r="V90" s="119">
        <v>25.799669999999999</v>
      </c>
      <c r="W90" s="69"/>
      <c r="X90" s="69">
        <v>0.04</v>
      </c>
      <c r="Y90" s="69">
        <v>4.0001000000000002E-2</v>
      </c>
      <c r="Z90" s="69">
        <v>0.04</v>
      </c>
      <c r="AA90" s="69">
        <v>0.04</v>
      </c>
      <c r="AB90" s="69">
        <v>0.04</v>
      </c>
    </row>
    <row r="91" spans="1:28" s="2" customFormat="1" ht="13.5" customHeight="1" x14ac:dyDescent="0.2">
      <c r="A91" s="17"/>
      <c r="B91" s="90"/>
      <c r="C91" s="5"/>
      <c r="D91" s="106">
        <v>42343</v>
      </c>
      <c r="E91" s="106">
        <v>44107</v>
      </c>
      <c r="F91" s="106">
        <v>45872</v>
      </c>
      <c r="G91" s="106">
        <v>47706</v>
      </c>
      <c r="H91" s="106">
        <v>49615</v>
      </c>
      <c r="I91" s="106">
        <v>51599</v>
      </c>
      <c r="J91" s="252">
        <v>53663</v>
      </c>
      <c r="K91" s="240">
        <v>2.5132999999999999E-2</v>
      </c>
      <c r="L91" s="69">
        <v>2.4628000000000001E-2</v>
      </c>
      <c r="M91" s="69">
        <v>2.5021999999999999E-2</v>
      </c>
      <c r="N91" s="69">
        <v>2.4924999999999999E-2</v>
      </c>
      <c r="O91" s="69">
        <v>2.5207E-2</v>
      </c>
      <c r="P91" s="69">
        <v>2.503E-2</v>
      </c>
      <c r="Q91" s="70">
        <v>44107.315199999997</v>
      </c>
      <c r="R91" s="71">
        <v>45871.591999999997</v>
      </c>
      <c r="S91" s="71">
        <v>47706.484799999998</v>
      </c>
      <c r="T91" s="71">
        <v>49614.76</v>
      </c>
      <c r="U91" s="71">
        <v>51599.350400000003</v>
      </c>
      <c r="V91" s="71">
        <v>53663.313600000001</v>
      </c>
      <c r="W91" s="69">
        <v>2.5000000000000001E-2</v>
      </c>
      <c r="X91" s="69">
        <v>2.4999E-2</v>
      </c>
      <c r="Y91" s="69">
        <v>2.4999E-2</v>
      </c>
      <c r="Z91" s="69">
        <v>2.5000000000000001E-2</v>
      </c>
      <c r="AA91" s="69">
        <v>2.5000000000000001E-2</v>
      </c>
      <c r="AB91" s="69">
        <v>2.5000000000000001E-2</v>
      </c>
    </row>
    <row r="92" spans="1:28" s="2" customFormat="1" ht="13.5" customHeight="1" thickBot="1" x14ac:dyDescent="0.25">
      <c r="A92" s="21"/>
      <c r="B92" s="91"/>
      <c r="C92" s="8"/>
      <c r="D92" s="153"/>
      <c r="E92" s="107"/>
      <c r="F92" s="108"/>
      <c r="G92" s="108"/>
      <c r="H92" s="108"/>
      <c r="I92" s="108"/>
      <c r="J92" s="253"/>
      <c r="K92" s="241"/>
      <c r="L92" s="72"/>
      <c r="M92" s="72"/>
      <c r="N92" s="72"/>
      <c r="O92" s="72"/>
      <c r="P92" s="72"/>
      <c r="Q92" s="73"/>
      <c r="R92" s="74"/>
      <c r="S92" s="74"/>
      <c r="T92" s="74"/>
      <c r="U92" s="74"/>
      <c r="V92" s="74"/>
      <c r="W92" s="72"/>
      <c r="X92" s="72"/>
      <c r="Y92" s="72"/>
      <c r="Z92" s="72"/>
      <c r="AA92" s="72"/>
      <c r="AB92" s="72"/>
    </row>
    <row r="93" spans="1:28" s="2" customFormat="1" ht="13.5" customHeight="1" x14ac:dyDescent="0.2">
      <c r="A93" s="20">
        <v>29</v>
      </c>
      <c r="B93" s="89"/>
      <c r="C93" s="9"/>
      <c r="D93" s="105">
        <v>20.87</v>
      </c>
      <c r="E93" s="105">
        <v>21.74</v>
      </c>
      <c r="F93" s="105">
        <v>22.61</v>
      </c>
      <c r="G93" s="105">
        <v>23.51</v>
      </c>
      <c r="H93" s="105">
        <v>24.45</v>
      </c>
      <c r="I93" s="105">
        <v>25.43</v>
      </c>
      <c r="J93" s="251">
        <v>26.44</v>
      </c>
      <c r="K93" s="240"/>
      <c r="L93" s="69">
        <v>4.0017999999999998E-2</v>
      </c>
      <c r="M93" s="69">
        <v>3.9805E-2</v>
      </c>
      <c r="N93" s="69">
        <v>3.9982999999999998E-2</v>
      </c>
      <c r="O93" s="69">
        <v>4.0082E-2</v>
      </c>
      <c r="P93" s="69">
        <v>3.9717000000000002E-2</v>
      </c>
      <c r="Q93" s="119">
        <v>21.735579999999999</v>
      </c>
      <c r="R93" s="119">
        <v>22.60501</v>
      </c>
      <c r="S93" s="119">
        <v>23.509209999999999</v>
      </c>
      <c r="T93" s="119">
        <v>24.449580000000001</v>
      </c>
      <c r="U93" s="119">
        <v>25.42756</v>
      </c>
      <c r="V93" s="119">
        <v>26.444669999999999</v>
      </c>
      <c r="W93" s="69"/>
      <c r="X93" s="69">
        <v>0.04</v>
      </c>
      <c r="Y93" s="69">
        <v>0.04</v>
      </c>
      <c r="Z93" s="69">
        <v>0.04</v>
      </c>
      <c r="AA93" s="69">
        <v>0.04</v>
      </c>
      <c r="AB93" s="69">
        <v>0.04</v>
      </c>
    </row>
    <row r="94" spans="1:28" s="2" customFormat="1" ht="13.5" customHeight="1" x14ac:dyDescent="0.2">
      <c r="A94" s="17"/>
      <c r="B94" s="90"/>
      <c r="C94" s="5"/>
      <c r="D94" s="106">
        <v>43402</v>
      </c>
      <c r="E94" s="106">
        <v>45210</v>
      </c>
      <c r="F94" s="106">
        <v>47018</v>
      </c>
      <c r="G94" s="106">
        <v>48899</v>
      </c>
      <c r="H94" s="106">
        <v>50855</v>
      </c>
      <c r="I94" s="106">
        <v>52889</v>
      </c>
      <c r="J94" s="252">
        <v>55005</v>
      </c>
      <c r="K94" s="240">
        <v>2.4988E-2</v>
      </c>
      <c r="L94" s="69">
        <v>2.5396999999999999E-2</v>
      </c>
      <c r="M94" s="69">
        <v>2.4847000000000001E-2</v>
      </c>
      <c r="N94" s="69">
        <v>2.5156999999999999E-2</v>
      </c>
      <c r="O94" s="69">
        <v>2.4989999999999998E-2</v>
      </c>
      <c r="P94" s="69">
        <v>2.4806000000000002E-2</v>
      </c>
      <c r="Q94" s="70">
        <v>45210.006399999998</v>
      </c>
      <c r="R94" s="71">
        <v>47018.4208</v>
      </c>
      <c r="S94" s="71">
        <v>48899.156799999997</v>
      </c>
      <c r="T94" s="71">
        <v>50855.126400000001</v>
      </c>
      <c r="U94" s="71">
        <v>52889.324800000002</v>
      </c>
      <c r="V94" s="71">
        <v>55004.9136</v>
      </c>
      <c r="W94" s="69">
        <v>2.5000000000000001E-2</v>
      </c>
      <c r="X94" s="69">
        <v>2.5000999999999999E-2</v>
      </c>
      <c r="Y94" s="69">
        <v>2.5000000000000001E-2</v>
      </c>
      <c r="Z94" s="69">
        <v>2.5000000000000001E-2</v>
      </c>
      <c r="AA94" s="69">
        <v>2.5000000000000001E-2</v>
      </c>
      <c r="AB94" s="69">
        <v>2.5000000000000001E-2</v>
      </c>
    </row>
    <row r="95" spans="1:28" s="2" customFormat="1" ht="13.5" customHeight="1" thickBot="1" x14ac:dyDescent="0.25">
      <c r="A95" s="21"/>
      <c r="B95" s="91"/>
      <c r="C95" s="8"/>
      <c r="D95" s="153"/>
      <c r="E95" s="107"/>
      <c r="F95" s="108"/>
      <c r="G95" s="108"/>
      <c r="H95" s="108"/>
      <c r="I95" s="108"/>
      <c r="J95" s="253"/>
      <c r="K95" s="241"/>
      <c r="L95" s="72"/>
      <c r="M95" s="72"/>
      <c r="N95" s="72"/>
      <c r="O95" s="72"/>
      <c r="P95" s="72"/>
      <c r="Q95" s="73"/>
      <c r="R95" s="74"/>
      <c r="S95" s="74"/>
      <c r="T95" s="74"/>
      <c r="U95" s="74"/>
      <c r="V95" s="74"/>
      <c r="W95" s="72"/>
      <c r="X95" s="72"/>
      <c r="Y95" s="72"/>
      <c r="Z95" s="72"/>
      <c r="AA95" s="72"/>
      <c r="AB95" s="72"/>
    </row>
    <row r="96" spans="1:28" s="2" customFormat="1" ht="13.5" customHeight="1" x14ac:dyDescent="0.2">
      <c r="A96" s="20">
        <v>30</v>
      </c>
      <c r="B96" s="89"/>
      <c r="C96" s="9"/>
      <c r="D96" s="105">
        <v>21.39</v>
      </c>
      <c r="E96" s="105">
        <v>22.28</v>
      </c>
      <c r="F96" s="105">
        <v>23.17</v>
      </c>
      <c r="G96" s="105">
        <v>24.1</v>
      </c>
      <c r="H96" s="105">
        <v>25.06</v>
      </c>
      <c r="I96" s="105">
        <v>26.06</v>
      </c>
      <c r="J96" s="251">
        <v>27.11</v>
      </c>
      <c r="K96" s="240"/>
      <c r="L96" s="69">
        <v>3.9946000000000002E-2</v>
      </c>
      <c r="M96" s="69">
        <v>4.0138E-2</v>
      </c>
      <c r="N96" s="69">
        <v>3.9834000000000001E-2</v>
      </c>
      <c r="O96" s="69">
        <v>3.9904000000000002E-2</v>
      </c>
      <c r="P96" s="69">
        <v>4.0292000000000001E-2</v>
      </c>
      <c r="Q96" s="119">
        <v>22.278980000000001</v>
      </c>
      <c r="R96" s="119">
        <v>23.17013</v>
      </c>
      <c r="S96" s="119">
        <v>24.09694</v>
      </c>
      <c r="T96" s="119">
        <v>25.06082</v>
      </c>
      <c r="U96" s="119">
        <v>26.06324</v>
      </c>
      <c r="V96" s="119">
        <v>27.105779999999999</v>
      </c>
      <c r="W96" s="69"/>
      <c r="X96" s="69">
        <v>0.04</v>
      </c>
      <c r="Y96" s="69">
        <v>0.04</v>
      </c>
      <c r="Z96" s="69">
        <v>0.04</v>
      </c>
      <c r="AA96" s="69">
        <v>3.9999E-2</v>
      </c>
      <c r="AB96" s="69">
        <v>0.04</v>
      </c>
    </row>
    <row r="97" spans="1:28" s="2" customFormat="1" ht="13.5" customHeight="1" x14ac:dyDescent="0.2">
      <c r="A97" s="17"/>
      <c r="B97" s="90"/>
      <c r="C97" s="5"/>
      <c r="D97" s="106">
        <v>44487</v>
      </c>
      <c r="E97" s="106">
        <v>46340</v>
      </c>
      <c r="F97" s="106">
        <v>48194</v>
      </c>
      <c r="G97" s="106">
        <v>50122</v>
      </c>
      <c r="H97" s="106">
        <v>52127</v>
      </c>
      <c r="I97" s="106">
        <v>54212</v>
      </c>
      <c r="J97" s="252">
        <v>56380</v>
      </c>
      <c r="K97" s="240">
        <v>2.4839E-2</v>
      </c>
      <c r="L97" s="69">
        <v>2.4767999999999998E-2</v>
      </c>
      <c r="M97" s="69">
        <v>2.5096E-2</v>
      </c>
      <c r="N97" s="69">
        <v>2.4948999999999999E-2</v>
      </c>
      <c r="O97" s="69">
        <v>2.4774000000000001E-2</v>
      </c>
      <c r="P97" s="69">
        <v>2.5340000000000001E-2</v>
      </c>
      <c r="Q97" s="70">
        <v>46340.278400000003</v>
      </c>
      <c r="R97" s="71">
        <v>48193.8704</v>
      </c>
      <c r="S97" s="71">
        <v>50121.635199999997</v>
      </c>
      <c r="T97" s="71">
        <v>52126.505599999997</v>
      </c>
      <c r="U97" s="71">
        <v>54211.539199999999</v>
      </c>
      <c r="V97" s="71">
        <v>56380.022400000002</v>
      </c>
      <c r="W97" s="69">
        <v>2.5000000000000001E-2</v>
      </c>
      <c r="X97" s="69">
        <v>2.5000000000000001E-2</v>
      </c>
      <c r="Y97" s="69">
        <v>2.5000000000000001E-2</v>
      </c>
      <c r="Z97" s="69">
        <v>2.5000000000000001E-2</v>
      </c>
      <c r="AA97" s="69">
        <v>2.5000000000000001E-2</v>
      </c>
      <c r="AB97" s="69">
        <v>2.5000000000000001E-2</v>
      </c>
    </row>
    <row r="98" spans="1:28" s="2" customFormat="1" ht="13.5" customHeight="1" thickBot="1" x14ac:dyDescent="0.25">
      <c r="A98" s="21"/>
      <c r="B98" s="91"/>
      <c r="C98" s="8"/>
      <c r="D98" s="153"/>
      <c r="E98" s="107"/>
      <c r="F98" s="108"/>
      <c r="G98" s="108"/>
      <c r="H98" s="108"/>
      <c r="I98" s="108"/>
      <c r="J98" s="253"/>
      <c r="K98" s="241"/>
      <c r="L98" s="72"/>
      <c r="M98" s="72"/>
      <c r="N98" s="72"/>
      <c r="O98" s="72"/>
      <c r="P98" s="72"/>
      <c r="Q98" s="73"/>
      <c r="R98" s="74"/>
      <c r="S98" s="74"/>
      <c r="T98" s="74"/>
      <c r="U98" s="74"/>
      <c r="V98" s="74"/>
      <c r="W98" s="72"/>
      <c r="X98" s="72"/>
      <c r="Y98" s="72"/>
      <c r="Z98" s="72"/>
      <c r="AA98" s="72"/>
      <c r="AB98" s="72"/>
    </row>
    <row r="99" spans="1:28" s="2" customFormat="1" ht="13.5" customHeight="1" x14ac:dyDescent="0.2">
      <c r="A99" s="20">
        <v>31</v>
      </c>
      <c r="B99" s="175"/>
      <c r="C99" s="176"/>
      <c r="D99" s="105">
        <v>21.92</v>
      </c>
      <c r="E99" s="105">
        <v>22.84</v>
      </c>
      <c r="F99" s="105">
        <v>23.75</v>
      </c>
      <c r="G99" s="105">
        <v>24.7</v>
      </c>
      <c r="H99" s="105">
        <v>25.69</v>
      </c>
      <c r="I99" s="105">
        <v>26.71</v>
      </c>
      <c r="J99" s="251">
        <v>27.78</v>
      </c>
      <c r="K99" s="240"/>
      <c r="L99" s="69">
        <v>3.9842000000000002E-2</v>
      </c>
      <c r="M99" s="69">
        <v>0.04</v>
      </c>
      <c r="N99" s="69">
        <v>4.0080999999999999E-2</v>
      </c>
      <c r="O99" s="69">
        <v>3.9704000000000003E-2</v>
      </c>
      <c r="P99" s="69">
        <v>4.0059999999999998E-2</v>
      </c>
      <c r="Q99" s="119">
        <v>22.83595</v>
      </c>
      <c r="R99" s="119">
        <v>23.749389999999998</v>
      </c>
      <c r="S99" s="119">
        <v>24.699349999999999</v>
      </c>
      <c r="T99" s="119">
        <v>25.687349999999999</v>
      </c>
      <c r="U99" s="119">
        <v>26.714829999999999</v>
      </c>
      <c r="V99" s="119">
        <v>27.783429999999999</v>
      </c>
      <c r="W99" s="69"/>
      <c r="X99" s="69">
        <v>0.04</v>
      </c>
      <c r="Y99" s="69">
        <v>3.9999E-2</v>
      </c>
      <c r="Z99" s="69">
        <v>4.0001000000000002E-2</v>
      </c>
      <c r="AA99" s="69">
        <v>3.9999E-2</v>
      </c>
      <c r="AB99" s="69">
        <v>0.04</v>
      </c>
    </row>
    <row r="100" spans="1:28" s="2" customFormat="1" ht="13.5" customHeight="1" x14ac:dyDescent="0.2">
      <c r="A100" s="17"/>
      <c r="B100" s="90"/>
      <c r="C100" s="3"/>
      <c r="D100" s="106">
        <v>45599</v>
      </c>
      <c r="E100" s="106">
        <v>47499</v>
      </c>
      <c r="F100" s="106">
        <v>49399</v>
      </c>
      <c r="G100" s="106">
        <v>51375</v>
      </c>
      <c r="H100" s="106">
        <v>53430</v>
      </c>
      <c r="I100" s="106">
        <v>55567</v>
      </c>
      <c r="J100" s="252">
        <v>57790</v>
      </c>
      <c r="K100" s="240">
        <v>2.5135000000000001E-2</v>
      </c>
      <c r="L100" s="69">
        <v>2.5031999999999999E-2</v>
      </c>
      <c r="M100" s="69">
        <v>2.4896000000000001E-2</v>
      </c>
      <c r="N100" s="69">
        <v>2.5139999999999999E-2</v>
      </c>
      <c r="O100" s="69">
        <v>2.4941999999999999E-2</v>
      </c>
      <c r="P100" s="69">
        <v>2.4714E-2</v>
      </c>
      <c r="Q100" s="70">
        <v>47498.775999999998</v>
      </c>
      <c r="R100" s="71">
        <v>49398.731200000002</v>
      </c>
      <c r="S100" s="71">
        <v>51374.648000000001</v>
      </c>
      <c r="T100" s="71">
        <v>53429.688000000002</v>
      </c>
      <c r="U100" s="71">
        <v>55566.846400000002</v>
      </c>
      <c r="V100" s="71">
        <v>57789.534399999997</v>
      </c>
      <c r="W100" s="69">
        <v>2.5000000000000001E-2</v>
      </c>
      <c r="X100" s="69">
        <v>2.5000000000000001E-2</v>
      </c>
      <c r="Y100" s="69">
        <v>2.4999E-2</v>
      </c>
      <c r="Z100" s="69">
        <v>2.5000000000000001E-2</v>
      </c>
      <c r="AA100" s="69">
        <v>2.5000000000000001E-2</v>
      </c>
      <c r="AB100" s="69">
        <v>2.5000000000000001E-2</v>
      </c>
    </row>
    <row r="101" spans="1:28" s="2" customFormat="1" ht="13.5" customHeight="1" thickBot="1" x14ac:dyDescent="0.25">
      <c r="A101" s="21"/>
      <c r="B101" s="91"/>
      <c r="C101" s="8"/>
      <c r="D101" s="153"/>
      <c r="E101" s="107"/>
      <c r="F101" s="108"/>
      <c r="G101" s="108"/>
      <c r="H101" s="108"/>
      <c r="I101" s="108"/>
      <c r="J101" s="253"/>
      <c r="K101" s="241"/>
      <c r="L101" s="72"/>
      <c r="M101" s="72"/>
      <c r="N101" s="72"/>
      <c r="O101" s="72"/>
      <c r="P101" s="72"/>
      <c r="Q101" s="73"/>
      <c r="R101" s="74"/>
      <c r="S101" s="74"/>
      <c r="T101" s="74"/>
      <c r="U101" s="74"/>
      <c r="V101" s="74"/>
      <c r="W101" s="72"/>
      <c r="X101" s="72"/>
      <c r="Y101" s="72"/>
      <c r="Z101" s="72"/>
      <c r="AA101" s="72"/>
      <c r="AB101" s="72"/>
    </row>
    <row r="102" spans="1:28" s="2" customFormat="1" ht="13.5" customHeight="1" x14ac:dyDescent="0.2">
      <c r="A102" s="20">
        <v>32</v>
      </c>
      <c r="B102" s="89"/>
      <c r="C102" s="9"/>
      <c r="D102" s="105">
        <v>22.47</v>
      </c>
      <c r="E102" s="105">
        <v>23.41</v>
      </c>
      <c r="F102" s="105">
        <v>24.34</v>
      </c>
      <c r="G102" s="105">
        <v>25.32</v>
      </c>
      <c r="H102" s="105">
        <v>26.33</v>
      </c>
      <c r="I102" s="105">
        <v>27.38</v>
      </c>
      <c r="J102" s="251">
        <v>28.48</v>
      </c>
      <c r="K102" s="240"/>
      <c r="L102" s="69">
        <v>3.9726999999999998E-2</v>
      </c>
      <c r="M102" s="69">
        <v>4.0263E-2</v>
      </c>
      <c r="N102" s="69">
        <v>3.9889000000000001E-2</v>
      </c>
      <c r="O102" s="69">
        <v>3.9877999999999997E-2</v>
      </c>
      <c r="P102" s="69">
        <v>4.0175000000000002E-2</v>
      </c>
      <c r="Q102" s="119">
        <v>23.406860000000002</v>
      </c>
      <c r="R102" s="119">
        <v>24.343129999999999</v>
      </c>
      <c r="S102" s="119">
        <v>25.316859999999998</v>
      </c>
      <c r="T102" s="119">
        <v>26.329519999999999</v>
      </c>
      <c r="U102" s="119">
        <v>27.38269</v>
      </c>
      <c r="V102" s="119">
        <v>28.478020000000001</v>
      </c>
      <c r="W102" s="69"/>
      <c r="X102" s="69">
        <v>0.04</v>
      </c>
      <c r="Y102" s="69">
        <v>0.04</v>
      </c>
      <c r="Z102" s="69">
        <v>3.9999E-2</v>
      </c>
      <c r="AA102" s="69">
        <v>0.04</v>
      </c>
      <c r="AB102" s="69">
        <v>4.0001000000000002E-2</v>
      </c>
    </row>
    <row r="103" spans="1:28" s="2" customFormat="1" ht="13.5" customHeight="1" x14ac:dyDescent="0.2">
      <c r="A103" s="17"/>
      <c r="B103" s="90"/>
      <c r="C103" s="5"/>
      <c r="D103" s="106">
        <v>46739</v>
      </c>
      <c r="E103" s="106">
        <v>48686</v>
      </c>
      <c r="F103" s="106">
        <v>50634</v>
      </c>
      <c r="G103" s="106">
        <v>52659</v>
      </c>
      <c r="H103" s="106">
        <v>54765</v>
      </c>
      <c r="I103" s="106">
        <v>56956</v>
      </c>
      <c r="J103" s="252">
        <v>59234</v>
      </c>
      <c r="K103" s="240">
        <v>2.4955999999999999E-2</v>
      </c>
      <c r="L103" s="69">
        <v>2.4841999999999999E-2</v>
      </c>
      <c r="M103" s="69">
        <v>2.5100999999999998E-2</v>
      </c>
      <c r="N103" s="69">
        <v>2.4912E-2</v>
      </c>
      <c r="O103" s="69">
        <v>2.5083999999999999E-2</v>
      </c>
      <c r="P103" s="69">
        <v>2.5198000000000002E-2</v>
      </c>
      <c r="Q103" s="70">
        <v>48686.268799999998</v>
      </c>
      <c r="R103" s="71">
        <v>50633.710400000004</v>
      </c>
      <c r="S103" s="71">
        <v>52659.068800000001</v>
      </c>
      <c r="T103" s="71">
        <v>54765.401599999997</v>
      </c>
      <c r="U103" s="71">
        <v>56955.995199999998</v>
      </c>
      <c r="V103" s="71">
        <v>59234.281600000002</v>
      </c>
      <c r="W103" s="69">
        <v>2.5000000000000001E-2</v>
      </c>
      <c r="X103" s="69">
        <v>2.5000000000000001E-2</v>
      </c>
      <c r="Y103" s="69">
        <v>2.5000999999999999E-2</v>
      </c>
      <c r="Z103" s="69">
        <v>2.4999E-2</v>
      </c>
      <c r="AA103" s="69">
        <v>2.5000000000000001E-2</v>
      </c>
      <c r="AB103" s="69">
        <v>2.5000000000000001E-2</v>
      </c>
    </row>
    <row r="104" spans="1:28" s="2" customFormat="1" ht="13.5" customHeight="1" thickBot="1" x14ac:dyDescent="0.25">
      <c r="A104" s="21"/>
      <c r="B104" s="91"/>
      <c r="C104" s="8"/>
      <c r="D104" s="153"/>
      <c r="E104" s="107"/>
      <c r="F104" s="108"/>
      <c r="G104" s="108"/>
      <c r="H104" s="108"/>
      <c r="I104" s="108"/>
      <c r="J104" s="253"/>
      <c r="K104" s="241"/>
      <c r="L104" s="72"/>
      <c r="M104" s="72"/>
      <c r="N104" s="72"/>
      <c r="O104" s="72"/>
      <c r="P104" s="72"/>
      <c r="Q104" s="73"/>
      <c r="R104" s="74"/>
      <c r="S104" s="74"/>
      <c r="T104" s="74"/>
      <c r="U104" s="74"/>
      <c r="V104" s="74"/>
      <c r="W104" s="72"/>
      <c r="X104" s="72"/>
      <c r="Y104" s="72"/>
      <c r="Z104" s="72"/>
      <c r="AA104" s="72"/>
      <c r="AB104" s="72"/>
    </row>
    <row r="105" spans="1:28" s="2" customFormat="1" ht="13.5" customHeight="1" x14ac:dyDescent="0.2">
      <c r="A105" s="20">
        <v>33</v>
      </c>
      <c r="B105" s="89"/>
      <c r="D105" s="105">
        <v>23.03</v>
      </c>
      <c r="E105" s="105">
        <v>23.99</v>
      </c>
      <c r="F105" s="105">
        <v>24.95</v>
      </c>
      <c r="G105" s="105">
        <v>25.95</v>
      </c>
      <c r="H105" s="105">
        <v>26.99</v>
      </c>
      <c r="I105" s="105">
        <v>28.07</v>
      </c>
      <c r="J105" s="251">
        <v>29.19</v>
      </c>
      <c r="K105" s="240"/>
      <c r="L105" s="69">
        <v>4.0016999999999997E-2</v>
      </c>
      <c r="M105" s="69">
        <v>4.0079999999999998E-2</v>
      </c>
      <c r="N105" s="69">
        <v>4.0077000000000002E-2</v>
      </c>
      <c r="O105" s="69">
        <v>4.0015000000000002E-2</v>
      </c>
      <c r="P105" s="69">
        <v>3.9899999999999998E-2</v>
      </c>
      <c r="Q105" s="119">
        <v>23.992010000000001</v>
      </c>
      <c r="R105" s="119">
        <v>24.951699999999999</v>
      </c>
      <c r="S105" s="119">
        <v>25.949770000000001</v>
      </c>
      <c r="T105" s="119">
        <v>26.987760000000002</v>
      </c>
      <c r="U105" s="119">
        <v>28.067270000000001</v>
      </c>
      <c r="V105" s="119">
        <v>29.189969999999999</v>
      </c>
      <c r="W105" s="69"/>
      <c r="X105" s="69">
        <v>0.04</v>
      </c>
      <c r="Y105" s="69">
        <v>0.04</v>
      </c>
      <c r="Z105" s="69">
        <v>0.04</v>
      </c>
      <c r="AA105" s="69">
        <v>0.04</v>
      </c>
      <c r="AB105" s="69">
        <v>0.04</v>
      </c>
    </row>
    <row r="106" spans="1:28" s="2" customFormat="1" ht="13.5" customHeight="1" x14ac:dyDescent="0.2">
      <c r="A106" s="17"/>
      <c r="B106" s="90"/>
      <c r="C106" s="5"/>
      <c r="D106" s="106">
        <v>47907</v>
      </c>
      <c r="E106" s="106">
        <v>49903</v>
      </c>
      <c r="F106" s="106">
        <v>51900</v>
      </c>
      <c r="G106" s="106">
        <v>53976</v>
      </c>
      <c r="H106" s="106">
        <v>56135</v>
      </c>
      <c r="I106" s="106">
        <v>58380</v>
      </c>
      <c r="J106" s="252">
        <v>60715</v>
      </c>
      <c r="K106" s="240">
        <v>2.4775999999999999E-2</v>
      </c>
      <c r="L106" s="69">
        <v>2.5062000000000001E-2</v>
      </c>
      <c r="M106" s="69">
        <v>2.4882000000000001E-2</v>
      </c>
      <c r="N106" s="69">
        <v>2.5066000000000001E-2</v>
      </c>
      <c r="O106" s="69">
        <v>2.5201000000000001E-2</v>
      </c>
      <c r="P106" s="69">
        <v>2.4930000000000001E-2</v>
      </c>
      <c r="Q106" s="70">
        <v>49903.380799999999</v>
      </c>
      <c r="R106" s="71">
        <v>51899.536</v>
      </c>
      <c r="S106" s="71">
        <v>53975.5216</v>
      </c>
      <c r="T106" s="71">
        <v>56134.540800000002</v>
      </c>
      <c r="U106" s="71">
        <v>58379.921600000001</v>
      </c>
      <c r="V106" s="71">
        <v>60715.137600000002</v>
      </c>
      <c r="W106" s="69">
        <v>2.4999E-2</v>
      </c>
      <c r="X106" s="69">
        <v>2.5000000000000001E-2</v>
      </c>
      <c r="Y106" s="69">
        <v>2.5000000000000001E-2</v>
      </c>
      <c r="Z106" s="69">
        <v>2.5000000000000001E-2</v>
      </c>
      <c r="AA106" s="69">
        <v>2.5000000000000001E-2</v>
      </c>
      <c r="AB106" s="69">
        <v>2.5000000000000001E-2</v>
      </c>
    </row>
    <row r="107" spans="1:28" s="2" customFormat="1" ht="13.5" customHeight="1" thickBot="1" x14ac:dyDescent="0.25">
      <c r="A107" s="21"/>
      <c r="B107" s="91"/>
      <c r="C107" s="8"/>
      <c r="D107" s="153"/>
      <c r="E107" s="107"/>
      <c r="F107" s="108"/>
      <c r="G107" s="108"/>
      <c r="H107" s="108"/>
      <c r="I107" s="108"/>
      <c r="J107" s="253"/>
      <c r="K107" s="241"/>
      <c r="L107" s="72"/>
      <c r="M107" s="72"/>
      <c r="N107" s="72"/>
      <c r="O107" s="72"/>
      <c r="P107" s="72"/>
      <c r="Q107" s="73"/>
      <c r="R107" s="74"/>
      <c r="S107" s="74"/>
      <c r="T107" s="74"/>
      <c r="U107" s="74"/>
      <c r="V107" s="74"/>
      <c r="W107" s="72"/>
      <c r="X107" s="72"/>
      <c r="Y107" s="72"/>
      <c r="Z107" s="72"/>
      <c r="AA107" s="72"/>
      <c r="AB107" s="72"/>
    </row>
    <row r="108" spans="1:28" s="2" customFormat="1" ht="13.5" customHeight="1" x14ac:dyDescent="0.2">
      <c r="A108" s="20">
        <v>34</v>
      </c>
      <c r="B108" s="92" t="s">
        <v>14</v>
      </c>
      <c r="C108" s="9" t="s">
        <v>63</v>
      </c>
      <c r="D108" s="105">
        <v>23.61</v>
      </c>
      <c r="E108" s="105">
        <v>24.59</v>
      </c>
      <c r="F108" s="105">
        <v>25.58</v>
      </c>
      <c r="G108" s="105">
        <v>26.6</v>
      </c>
      <c r="H108" s="105">
        <v>27.66</v>
      </c>
      <c r="I108" s="105">
        <v>28.77</v>
      </c>
      <c r="J108" s="251">
        <v>29.92</v>
      </c>
      <c r="K108" s="240"/>
      <c r="L108" s="69">
        <v>4.0259999999999997E-2</v>
      </c>
      <c r="M108" s="69">
        <v>3.9875000000000001E-2</v>
      </c>
      <c r="N108" s="69">
        <v>3.9849999999999997E-2</v>
      </c>
      <c r="O108" s="69">
        <v>4.0129999999999999E-2</v>
      </c>
      <c r="P108" s="69">
        <v>3.9972000000000001E-2</v>
      </c>
      <c r="Q108" s="119">
        <v>24.591799999999999</v>
      </c>
      <c r="R108" s="119">
        <v>25.575489999999999</v>
      </c>
      <c r="S108" s="119">
        <v>26.598500000000001</v>
      </c>
      <c r="T108" s="119">
        <v>27.662459999999999</v>
      </c>
      <c r="U108" s="119">
        <v>28.768940000000001</v>
      </c>
      <c r="V108" s="119">
        <v>29.919720000000002</v>
      </c>
      <c r="W108" s="69"/>
      <c r="X108" s="69">
        <v>4.0001000000000002E-2</v>
      </c>
      <c r="Y108" s="69">
        <v>0.04</v>
      </c>
      <c r="Z108" s="69">
        <v>4.0001000000000002E-2</v>
      </c>
      <c r="AA108" s="69">
        <v>3.9999E-2</v>
      </c>
      <c r="AB108" s="69">
        <v>4.0001000000000002E-2</v>
      </c>
    </row>
    <row r="109" spans="1:28" s="2" customFormat="1" ht="13.5" customHeight="1" x14ac:dyDescent="0.2">
      <c r="A109" s="17"/>
      <c r="B109" s="90" t="s">
        <v>107</v>
      </c>
      <c r="C109" s="3" t="s">
        <v>63</v>
      </c>
      <c r="D109" s="106">
        <v>49105</v>
      </c>
      <c r="E109" s="106">
        <v>51151</v>
      </c>
      <c r="F109" s="106">
        <v>53197</v>
      </c>
      <c r="G109" s="106">
        <v>55325</v>
      </c>
      <c r="H109" s="106">
        <v>57538</v>
      </c>
      <c r="I109" s="106">
        <v>59839</v>
      </c>
      <c r="J109" s="252">
        <v>62233</v>
      </c>
      <c r="K109" s="240">
        <v>2.5010000000000001E-2</v>
      </c>
      <c r="L109" s="69">
        <v>2.5250999999999999E-2</v>
      </c>
      <c r="M109" s="69">
        <v>2.5048000000000001E-2</v>
      </c>
      <c r="N109" s="69">
        <v>2.4823999999999999E-2</v>
      </c>
      <c r="O109" s="69">
        <v>2.4937999999999998E-2</v>
      </c>
      <c r="P109" s="69">
        <v>2.5009E-2</v>
      </c>
      <c r="Q109" s="70">
        <v>51150.944000000003</v>
      </c>
      <c r="R109" s="71">
        <v>53197.019200000002</v>
      </c>
      <c r="S109" s="71">
        <v>55324.88</v>
      </c>
      <c r="T109" s="71">
        <v>57537.916799999999</v>
      </c>
      <c r="U109" s="71">
        <v>59839.395199999999</v>
      </c>
      <c r="V109" s="71">
        <v>62233.017599999999</v>
      </c>
      <c r="W109" s="69">
        <v>2.5000000000000001E-2</v>
      </c>
      <c r="X109" s="69">
        <v>2.5000000000000001E-2</v>
      </c>
      <c r="Y109" s="69">
        <v>2.4999E-2</v>
      </c>
      <c r="Z109" s="69">
        <v>2.5000000000000001E-2</v>
      </c>
      <c r="AA109" s="69">
        <v>2.5000000000000001E-2</v>
      </c>
      <c r="AB109" s="69">
        <v>2.5000000000000001E-2</v>
      </c>
    </row>
    <row r="110" spans="1:28" s="2" customFormat="1" ht="13.5" customHeight="1" x14ac:dyDescent="0.2">
      <c r="A110" s="17"/>
      <c r="B110" s="90" t="s">
        <v>108</v>
      </c>
      <c r="C110" s="3" t="s">
        <v>63</v>
      </c>
      <c r="D110" s="154"/>
      <c r="E110" s="113"/>
      <c r="F110" s="106"/>
      <c r="G110" s="106"/>
      <c r="H110" s="106"/>
      <c r="I110" s="106"/>
      <c r="J110" s="252"/>
      <c r="K110" s="240"/>
      <c r="L110" s="69"/>
      <c r="M110" s="69"/>
      <c r="N110" s="69"/>
      <c r="O110" s="69"/>
      <c r="P110" s="69"/>
      <c r="Q110" s="70"/>
      <c r="R110" s="71"/>
      <c r="S110" s="71"/>
      <c r="T110" s="71"/>
      <c r="U110" s="71"/>
      <c r="V110" s="71"/>
      <c r="W110" s="69"/>
      <c r="X110" s="69"/>
      <c r="Y110" s="69"/>
      <c r="Z110" s="69"/>
      <c r="AA110" s="69"/>
      <c r="AB110" s="69"/>
    </row>
    <row r="111" spans="1:28" s="2" customFormat="1" ht="13.5" customHeight="1" thickBot="1" x14ac:dyDescent="0.25">
      <c r="A111" s="21"/>
      <c r="B111" s="90"/>
      <c r="C111" s="10"/>
      <c r="D111" s="155"/>
      <c r="E111" s="107"/>
      <c r="F111" s="108"/>
      <c r="G111" s="108"/>
      <c r="H111" s="108"/>
      <c r="I111" s="108"/>
      <c r="J111" s="253"/>
      <c r="K111" s="241"/>
      <c r="L111" s="72"/>
      <c r="M111" s="72"/>
      <c r="N111" s="72"/>
      <c r="O111" s="72"/>
      <c r="P111" s="72"/>
      <c r="Q111" s="73"/>
      <c r="R111" s="74"/>
      <c r="S111" s="74"/>
      <c r="T111" s="74"/>
      <c r="U111" s="74"/>
      <c r="V111" s="74"/>
      <c r="W111" s="72"/>
      <c r="X111" s="72"/>
      <c r="Y111" s="72"/>
      <c r="Z111" s="72"/>
      <c r="AA111" s="72"/>
      <c r="AB111" s="72"/>
    </row>
    <row r="112" spans="1:28" s="2" customFormat="1" ht="13.5" customHeight="1" x14ac:dyDescent="0.2">
      <c r="A112" s="20">
        <v>35</v>
      </c>
      <c r="B112" s="92"/>
      <c r="C112" s="9"/>
      <c r="D112" s="105">
        <v>24.2</v>
      </c>
      <c r="E112" s="105">
        <v>25.21</v>
      </c>
      <c r="F112" s="105">
        <v>26.21</v>
      </c>
      <c r="G112" s="105">
        <v>27.26</v>
      </c>
      <c r="H112" s="105">
        <v>28.35</v>
      </c>
      <c r="I112" s="105">
        <v>29.49</v>
      </c>
      <c r="J112" s="251">
        <v>30.67</v>
      </c>
      <c r="K112" s="240"/>
      <c r="L112" s="69">
        <v>3.9667000000000001E-2</v>
      </c>
      <c r="M112" s="69">
        <v>4.0060999999999999E-2</v>
      </c>
      <c r="N112" s="69">
        <v>3.9985E-2</v>
      </c>
      <c r="O112" s="69">
        <v>4.0211999999999998E-2</v>
      </c>
      <c r="P112" s="69">
        <v>4.0014000000000001E-2</v>
      </c>
      <c r="Q112" s="119">
        <v>25.206610000000001</v>
      </c>
      <c r="R112" s="119">
        <v>26.214870000000001</v>
      </c>
      <c r="S112" s="119">
        <v>27.263470000000002</v>
      </c>
      <c r="T112" s="119">
        <v>28.354009999999999</v>
      </c>
      <c r="U112" s="119">
        <v>29.488160000000001</v>
      </c>
      <c r="V112" s="119">
        <v>30.66771</v>
      </c>
      <c r="W112" s="69"/>
      <c r="X112" s="69">
        <v>0.04</v>
      </c>
      <c r="Y112" s="69">
        <v>0.04</v>
      </c>
      <c r="Z112" s="69">
        <v>0.04</v>
      </c>
      <c r="AA112" s="69">
        <v>0.04</v>
      </c>
      <c r="AB112" s="69">
        <v>4.0001000000000002E-2</v>
      </c>
    </row>
    <row r="113" spans="1:28" s="2" customFormat="1" ht="13.5" customHeight="1" x14ac:dyDescent="0.2">
      <c r="A113" s="17" t="s">
        <v>85</v>
      </c>
      <c r="B113" s="90"/>
      <c r="C113" s="3"/>
      <c r="D113" s="106">
        <v>50333</v>
      </c>
      <c r="E113" s="106">
        <v>52430</v>
      </c>
      <c r="F113" s="106">
        <v>54527</v>
      </c>
      <c r="G113" s="106">
        <v>56708</v>
      </c>
      <c r="H113" s="106">
        <v>58976</v>
      </c>
      <c r="I113" s="106">
        <v>61335</v>
      </c>
      <c r="J113" s="252">
        <v>63789</v>
      </c>
      <c r="K113" s="240">
        <v>2.5214E-2</v>
      </c>
      <c r="L113" s="69">
        <v>2.4629000000000002E-2</v>
      </c>
      <c r="M113" s="69">
        <v>2.4812000000000001E-2</v>
      </c>
      <c r="N113" s="69">
        <v>2.4945999999999999E-2</v>
      </c>
      <c r="O113" s="69">
        <v>2.5026E-2</v>
      </c>
      <c r="P113" s="69">
        <v>2.5066999999999999E-2</v>
      </c>
      <c r="Q113" s="70">
        <v>52429.748800000001</v>
      </c>
      <c r="R113" s="71">
        <v>54526.929600000003</v>
      </c>
      <c r="S113" s="71">
        <v>56708.017599999999</v>
      </c>
      <c r="T113" s="71">
        <v>58976.340799999998</v>
      </c>
      <c r="U113" s="71">
        <v>61335.372799999997</v>
      </c>
      <c r="V113" s="71">
        <v>63788.836799999997</v>
      </c>
      <c r="W113" s="69">
        <v>2.5000999999999999E-2</v>
      </c>
      <c r="X113" s="69">
        <v>2.5000000000000001E-2</v>
      </c>
      <c r="Y113" s="69">
        <v>2.5000000000000001E-2</v>
      </c>
      <c r="Z113" s="69">
        <v>2.5000000000000001E-2</v>
      </c>
      <c r="AA113" s="69">
        <v>2.5000000000000001E-2</v>
      </c>
      <c r="AB113" s="69">
        <v>2.5000000000000001E-2</v>
      </c>
    </row>
    <row r="114" spans="1:28" s="2" customFormat="1" ht="13.5" customHeight="1" thickBot="1" x14ac:dyDescent="0.25">
      <c r="A114" s="21"/>
      <c r="B114" s="91"/>
      <c r="C114" s="8"/>
      <c r="D114" s="153"/>
      <c r="E114" s="107"/>
      <c r="F114" s="108"/>
      <c r="G114" s="108"/>
      <c r="H114" s="108"/>
      <c r="I114" s="108"/>
      <c r="J114" s="253"/>
      <c r="K114" s="241"/>
      <c r="L114" s="72"/>
      <c r="M114" s="72"/>
      <c r="N114" s="72"/>
      <c r="O114" s="72"/>
      <c r="P114" s="72"/>
      <c r="Q114" s="73"/>
      <c r="R114" s="74"/>
      <c r="S114" s="74"/>
      <c r="T114" s="74"/>
      <c r="U114" s="74"/>
      <c r="V114" s="74"/>
      <c r="W114" s="72"/>
      <c r="X114" s="72"/>
      <c r="Y114" s="72"/>
      <c r="Z114" s="72"/>
      <c r="AA114" s="72"/>
      <c r="AB114" s="72"/>
    </row>
    <row r="115" spans="1:28" s="2" customFormat="1" ht="13.5" customHeight="1" x14ac:dyDescent="0.2">
      <c r="A115" s="20">
        <v>36</v>
      </c>
      <c r="B115" s="92"/>
      <c r="C115" s="9"/>
      <c r="D115" s="105">
        <v>24.8</v>
      </c>
      <c r="E115" s="105">
        <v>25.84</v>
      </c>
      <c r="F115" s="105">
        <v>26.87</v>
      </c>
      <c r="G115" s="105">
        <v>27.95</v>
      </c>
      <c r="H115" s="105">
        <v>29.06</v>
      </c>
      <c r="I115" s="105">
        <v>30.23</v>
      </c>
      <c r="J115" s="251">
        <v>31.43</v>
      </c>
      <c r="K115" s="240"/>
      <c r="L115" s="69">
        <v>3.9861000000000001E-2</v>
      </c>
      <c r="M115" s="69">
        <v>4.0194000000000001E-2</v>
      </c>
      <c r="N115" s="69">
        <v>3.9713999999999999E-2</v>
      </c>
      <c r="O115" s="69">
        <v>4.0261999999999999E-2</v>
      </c>
      <c r="P115" s="69">
        <v>3.9696000000000002E-2</v>
      </c>
      <c r="Q115" s="119">
        <v>25.836790000000001</v>
      </c>
      <c r="R115" s="119">
        <v>26.870249999999999</v>
      </c>
      <c r="S115" s="119">
        <v>27.945070000000001</v>
      </c>
      <c r="T115" s="119">
        <v>29.06287</v>
      </c>
      <c r="U115" s="119">
        <v>30.225390000000001</v>
      </c>
      <c r="V115" s="119">
        <v>31.43439</v>
      </c>
      <c r="W115" s="69"/>
      <c r="X115" s="69">
        <v>0.04</v>
      </c>
      <c r="Y115" s="69">
        <v>0.04</v>
      </c>
      <c r="Z115" s="69">
        <v>0.04</v>
      </c>
      <c r="AA115" s="69">
        <v>0.04</v>
      </c>
      <c r="AB115" s="69">
        <v>3.9999E-2</v>
      </c>
    </row>
    <row r="116" spans="1:28" s="2" customFormat="1" ht="13.5" customHeight="1" x14ac:dyDescent="0.2">
      <c r="A116" s="17"/>
      <c r="B116" s="90"/>
      <c r="C116" s="3"/>
      <c r="D116" s="106">
        <v>51591</v>
      </c>
      <c r="E116" s="106">
        <v>53741</v>
      </c>
      <c r="F116" s="106">
        <v>55890</v>
      </c>
      <c r="G116" s="106">
        <v>58126</v>
      </c>
      <c r="H116" s="106">
        <v>60451</v>
      </c>
      <c r="I116" s="106">
        <v>62869</v>
      </c>
      <c r="J116" s="252">
        <v>65384</v>
      </c>
      <c r="K116" s="240">
        <v>2.4989999999999998E-2</v>
      </c>
      <c r="L116" s="69">
        <v>2.5180999999999999E-2</v>
      </c>
      <c r="M116" s="69">
        <v>2.5312000000000001E-2</v>
      </c>
      <c r="N116" s="69">
        <v>2.5044E-2</v>
      </c>
      <c r="O116" s="69">
        <v>2.5093000000000001E-2</v>
      </c>
      <c r="P116" s="69">
        <v>2.478E-2</v>
      </c>
      <c r="Q116" s="70">
        <v>53740.523200000003</v>
      </c>
      <c r="R116" s="71">
        <v>55890.12</v>
      </c>
      <c r="S116" s="71">
        <v>58125.745600000002</v>
      </c>
      <c r="T116" s="71">
        <v>60450.7696</v>
      </c>
      <c r="U116" s="71">
        <v>62868.811199999996</v>
      </c>
      <c r="V116" s="71">
        <v>65383.531199999998</v>
      </c>
      <c r="W116" s="69">
        <v>2.5000999999999999E-2</v>
      </c>
      <c r="X116" s="69">
        <v>2.5000000000000001E-2</v>
      </c>
      <c r="Y116" s="69">
        <v>2.5000000000000001E-2</v>
      </c>
      <c r="Z116" s="69">
        <v>2.5000000000000001E-2</v>
      </c>
      <c r="AA116" s="69">
        <v>2.5000999999999999E-2</v>
      </c>
      <c r="AB116" s="69">
        <v>2.5000000000000001E-2</v>
      </c>
    </row>
    <row r="117" spans="1:28" s="200" customFormat="1" ht="13.5" customHeight="1" thickBot="1" x14ac:dyDescent="0.25">
      <c r="A117" s="193"/>
      <c r="B117" s="91"/>
      <c r="C117" s="8"/>
      <c r="D117" s="194"/>
      <c r="E117" s="195"/>
      <c r="F117" s="196"/>
      <c r="G117" s="196"/>
      <c r="H117" s="196"/>
      <c r="I117" s="196"/>
      <c r="J117" s="255"/>
      <c r="K117" s="243"/>
      <c r="L117" s="197"/>
      <c r="M117" s="197"/>
      <c r="N117" s="197"/>
      <c r="O117" s="197"/>
      <c r="P117" s="197"/>
      <c r="Q117" s="198"/>
      <c r="R117" s="199"/>
      <c r="S117" s="199"/>
      <c r="T117" s="199"/>
      <c r="U117" s="199"/>
      <c r="V117" s="199"/>
      <c r="W117" s="197"/>
      <c r="X117" s="197"/>
      <c r="Y117" s="197"/>
      <c r="Z117" s="197"/>
      <c r="AA117" s="197"/>
      <c r="AB117" s="197"/>
    </row>
    <row r="118" spans="1:28" s="2" customFormat="1" ht="13.5" customHeight="1" x14ac:dyDescent="0.2">
      <c r="A118" s="20">
        <v>37</v>
      </c>
      <c r="B118" s="89" t="s">
        <v>15</v>
      </c>
      <c r="C118" s="9" t="s">
        <v>63</v>
      </c>
      <c r="D118" s="105">
        <v>25.42</v>
      </c>
      <c r="E118" s="105">
        <v>26.48</v>
      </c>
      <c r="F118" s="105">
        <v>27.54</v>
      </c>
      <c r="G118" s="105">
        <v>28.64</v>
      </c>
      <c r="H118" s="105">
        <v>29.79</v>
      </c>
      <c r="I118" s="105">
        <v>30.98</v>
      </c>
      <c r="J118" s="251">
        <v>32.22</v>
      </c>
      <c r="K118" s="240"/>
      <c r="L118" s="69">
        <v>4.0030000000000003E-2</v>
      </c>
      <c r="M118" s="69">
        <v>3.9941999999999998E-2</v>
      </c>
      <c r="N118" s="69">
        <v>4.0154000000000002E-2</v>
      </c>
      <c r="O118" s="69">
        <v>3.9946000000000002E-2</v>
      </c>
      <c r="P118" s="69">
        <v>4.0025999999999999E-2</v>
      </c>
      <c r="Q118" s="119">
        <v>26.482690000000002</v>
      </c>
      <c r="R118" s="119">
        <v>27.542020000000001</v>
      </c>
      <c r="S118" s="119">
        <v>28.643689999999999</v>
      </c>
      <c r="T118" s="119">
        <v>29.789439999999999</v>
      </c>
      <c r="U118" s="119">
        <v>30.981020000000001</v>
      </c>
      <c r="V118" s="119">
        <v>32.220269999999999</v>
      </c>
      <c r="W118" s="69"/>
      <c r="X118" s="69">
        <v>4.0001000000000002E-2</v>
      </c>
      <c r="Y118" s="69">
        <v>0.04</v>
      </c>
      <c r="Z118" s="69">
        <v>0.04</v>
      </c>
      <c r="AA118" s="69">
        <v>0.04</v>
      </c>
      <c r="AB118" s="69">
        <v>0.04</v>
      </c>
    </row>
    <row r="119" spans="1:28" s="2" customFormat="1" ht="13.5" customHeight="1" x14ac:dyDescent="0.2">
      <c r="A119" s="17" t="s">
        <v>85</v>
      </c>
      <c r="B119" s="90" t="s">
        <v>99</v>
      </c>
      <c r="C119" s="5" t="s">
        <v>63</v>
      </c>
      <c r="D119" s="106">
        <v>52881</v>
      </c>
      <c r="E119" s="106">
        <v>55084</v>
      </c>
      <c r="F119" s="106">
        <v>57287</v>
      </c>
      <c r="G119" s="106">
        <v>59579</v>
      </c>
      <c r="H119" s="106">
        <v>61962</v>
      </c>
      <c r="I119" s="106">
        <v>64441</v>
      </c>
      <c r="J119" s="252">
        <v>67018</v>
      </c>
      <c r="K119" s="240">
        <v>2.4767999999999998E-2</v>
      </c>
      <c r="L119" s="69">
        <v>2.4934999999999999E-2</v>
      </c>
      <c r="M119" s="69">
        <v>2.4687000000000001E-2</v>
      </c>
      <c r="N119" s="69">
        <v>2.512E-2</v>
      </c>
      <c r="O119" s="69">
        <v>2.4809999999999999E-2</v>
      </c>
      <c r="P119" s="69">
        <v>2.5135000000000001E-2</v>
      </c>
      <c r="Q119" s="70">
        <v>55083.995199999998</v>
      </c>
      <c r="R119" s="71">
        <v>57287.401599999997</v>
      </c>
      <c r="S119" s="71">
        <v>59578.875200000002</v>
      </c>
      <c r="T119" s="71">
        <v>61962.035199999998</v>
      </c>
      <c r="U119" s="71">
        <v>64440.5216</v>
      </c>
      <c r="V119" s="71">
        <v>67018.161600000007</v>
      </c>
      <c r="W119" s="69">
        <v>2.4999E-2</v>
      </c>
      <c r="X119" s="69">
        <v>2.5000999999999999E-2</v>
      </c>
      <c r="Y119" s="69">
        <v>2.5000000000000001E-2</v>
      </c>
      <c r="Z119" s="69">
        <v>2.5000000000000001E-2</v>
      </c>
      <c r="AA119" s="69">
        <v>2.5000000000000001E-2</v>
      </c>
      <c r="AB119" s="69">
        <v>2.5000999999999999E-2</v>
      </c>
    </row>
    <row r="120" spans="1:28" s="2" customFormat="1" ht="13.5" customHeight="1" x14ac:dyDescent="0.2">
      <c r="A120" s="17"/>
      <c r="B120" s="90" t="s">
        <v>109</v>
      </c>
      <c r="C120" s="5" t="s">
        <v>63</v>
      </c>
      <c r="D120" s="156"/>
      <c r="E120" s="111"/>
      <c r="F120" s="112"/>
      <c r="G120" s="112"/>
      <c r="H120" s="112"/>
      <c r="I120" s="112"/>
      <c r="J120" s="256"/>
      <c r="K120" s="213"/>
      <c r="L120" s="75"/>
      <c r="M120" s="75"/>
      <c r="N120" s="75"/>
      <c r="O120" s="75"/>
      <c r="P120" s="75"/>
      <c r="Q120" s="70"/>
      <c r="R120" s="71"/>
      <c r="S120" s="71"/>
      <c r="T120" s="71"/>
      <c r="U120" s="71"/>
      <c r="V120" s="71"/>
      <c r="W120" s="75"/>
      <c r="X120" s="75"/>
      <c r="Y120" s="75"/>
      <c r="Z120" s="75"/>
      <c r="AA120" s="75"/>
      <c r="AB120" s="75"/>
    </row>
    <row r="121" spans="1:28" s="2" customFormat="1" ht="13.5" customHeight="1" thickBot="1" x14ac:dyDescent="0.25">
      <c r="A121" s="21"/>
      <c r="B121" s="91"/>
      <c r="C121" s="8"/>
      <c r="D121" s="153"/>
      <c r="E121" s="107"/>
      <c r="F121" s="108"/>
      <c r="G121" s="108"/>
      <c r="H121" s="108"/>
      <c r="I121" s="108"/>
      <c r="J121" s="253"/>
      <c r="K121" s="241"/>
      <c r="L121" s="72"/>
      <c r="M121" s="72"/>
      <c r="N121" s="72"/>
      <c r="O121" s="72"/>
      <c r="P121" s="72"/>
      <c r="Q121" s="73"/>
      <c r="R121" s="74"/>
      <c r="S121" s="74"/>
      <c r="T121" s="74"/>
      <c r="U121" s="74"/>
      <c r="V121" s="74"/>
      <c r="W121" s="72"/>
      <c r="X121" s="72"/>
      <c r="Y121" s="72"/>
      <c r="Z121" s="72"/>
      <c r="AA121" s="72"/>
      <c r="AB121" s="72"/>
    </row>
    <row r="122" spans="1:28" s="2" customFormat="1" ht="13.5" customHeight="1" x14ac:dyDescent="0.2">
      <c r="A122" s="20">
        <v>38</v>
      </c>
      <c r="B122" s="89" t="s">
        <v>16</v>
      </c>
      <c r="C122" s="9" t="s">
        <v>63</v>
      </c>
      <c r="D122" s="105">
        <v>26.06</v>
      </c>
      <c r="E122" s="105">
        <v>27.14</v>
      </c>
      <c r="F122" s="105">
        <v>28.23</v>
      </c>
      <c r="G122" s="105">
        <v>29.36</v>
      </c>
      <c r="H122" s="105">
        <v>30.53</v>
      </c>
      <c r="I122" s="105">
        <v>31.76</v>
      </c>
      <c r="J122" s="251">
        <v>33.03</v>
      </c>
      <c r="K122" s="240"/>
      <c r="L122" s="69">
        <v>4.0162000000000003E-2</v>
      </c>
      <c r="M122" s="69">
        <v>4.0028000000000001E-2</v>
      </c>
      <c r="N122" s="69">
        <v>3.9849999999999997E-2</v>
      </c>
      <c r="O122" s="69">
        <v>4.0287999999999997E-2</v>
      </c>
      <c r="P122" s="69">
        <v>3.9987000000000002E-2</v>
      </c>
      <c r="Q122" s="119">
        <v>27.144770000000001</v>
      </c>
      <c r="R122" s="119">
        <v>28.230560000000001</v>
      </c>
      <c r="S122" s="119">
        <v>29.35979</v>
      </c>
      <c r="T122" s="119">
        <v>30.534179999999999</v>
      </c>
      <c r="U122" s="119">
        <v>31.755549999999999</v>
      </c>
      <c r="V122" s="119">
        <v>33.025790000000001</v>
      </c>
      <c r="W122" s="69"/>
      <c r="X122" s="69">
        <v>0.04</v>
      </c>
      <c r="Y122" s="69">
        <v>0.04</v>
      </c>
      <c r="Z122" s="69">
        <v>0.04</v>
      </c>
      <c r="AA122" s="69">
        <v>0.04</v>
      </c>
      <c r="AB122" s="69">
        <v>4.0001000000000002E-2</v>
      </c>
    </row>
    <row r="123" spans="1:28" s="2" customFormat="1" ht="13.5" customHeight="1" x14ac:dyDescent="0.2">
      <c r="A123" s="17" t="s">
        <v>85</v>
      </c>
      <c r="B123" s="94"/>
      <c r="C123" s="3"/>
      <c r="D123" s="106">
        <v>54203</v>
      </c>
      <c r="E123" s="106">
        <v>56461</v>
      </c>
      <c r="F123" s="106">
        <v>58720</v>
      </c>
      <c r="G123" s="106">
        <v>61068</v>
      </c>
      <c r="H123" s="106">
        <v>63511</v>
      </c>
      <c r="I123" s="106">
        <v>66052</v>
      </c>
      <c r="J123" s="252">
        <v>68694</v>
      </c>
      <c r="K123" s="240">
        <v>2.4924000000000002E-2</v>
      </c>
      <c r="L123" s="69">
        <v>2.5054E-2</v>
      </c>
      <c r="M123" s="69">
        <v>2.5139999999999999E-2</v>
      </c>
      <c r="N123" s="69">
        <v>2.4840999999999998E-2</v>
      </c>
      <c r="O123" s="69">
        <v>2.5177999999999999E-2</v>
      </c>
      <c r="P123" s="69">
        <v>2.5139999999999999E-2</v>
      </c>
      <c r="Q123" s="70">
        <v>56461.121599999999</v>
      </c>
      <c r="R123" s="71">
        <v>58719.5648</v>
      </c>
      <c r="S123" s="71">
        <v>61068.3632</v>
      </c>
      <c r="T123" s="71">
        <v>63511.094400000002</v>
      </c>
      <c r="U123" s="71">
        <v>66051.543999999994</v>
      </c>
      <c r="V123" s="71">
        <v>68693.643200000006</v>
      </c>
      <c r="W123" s="69">
        <v>2.5000000000000001E-2</v>
      </c>
      <c r="X123" s="69">
        <v>2.5000000000000001E-2</v>
      </c>
      <c r="Y123" s="69">
        <v>2.5000000000000001E-2</v>
      </c>
      <c r="Z123" s="69">
        <v>2.5000000000000001E-2</v>
      </c>
      <c r="AA123" s="69">
        <v>2.5000000000000001E-2</v>
      </c>
      <c r="AB123" s="69">
        <v>2.5000000000000001E-2</v>
      </c>
    </row>
    <row r="124" spans="1:28" s="2" customFormat="1" ht="13.5" customHeight="1" thickBot="1" x14ac:dyDescent="0.25">
      <c r="A124" s="21"/>
      <c r="B124" s="91"/>
      <c r="C124" s="8"/>
      <c r="D124" s="153"/>
      <c r="E124" s="107"/>
      <c r="F124" s="108"/>
      <c r="G124" s="108"/>
      <c r="H124" s="108"/>
      <c r="I124" s="108"/>
      <c r="J124" s="253"/>
      <c r="K124" s="241"/>
      <c r="L124" s="72"/>
      <c r="M124" s="72"/>
      <c r="N124" s="72"/>
      <c r="O124" s="72"/>
      <c r="P124" s="72"/>
      <c r="Q124" s="73"/>
      <c r="R124" s="74"/>
      <c r="S124" s="74"/>
      <c r="T124" s="74"/>
      <c r="U124" s="74"/>
      <c r="V124" s="74"/>
      <c r="W124" s="72"/>
      <c r="X124" s="72"/>
      <c r="Y124" s="72"/>
      <c r="Z124" s="72"/>
      <c r="AA124" s="72"/>
      <c r="AB124" s="72"/>
    </row>
    <row r="125" spans="1:28" s="2" customFormat="1" ht="13.5" customHeight="1" x14ac:dyDescent="0.2">
      <c r="A125" s="20">
        <v>39</v>
      </c>
      <c r="B125" s="89"/>
      <c r="C125" s="9"/>
      <c r="D125" s="105">
        <v>26.71</v>
      </c>
      <c r="E125" s="105">
        <v>27.82</v>
      </c>
      <c r="F125" s="105">
        <v>28.94</v>
      </c>
      <c r="G125" s="105">
        <v>30.09</v>
      </c>
      <c r="H125" s="105">
        <v>31.3</v>
      </c>
      <c r="I125" s="105">
        <v>32.549999999999997</v>
      </c>
      <c r="J125" s="251">
        <v>33.85</v>
      </c>
      <c r="K125" s="240"/>
      <c r="L125" s="69">
        <v>4.0259000000000003E-2</v>
      </c>
      <c r="M125" s="69">
        <v>3.9737000000000001E-2</v>
      </c>
      <c r="N125" s="69">
        <v>4.0212999999999999E-2</v>
      </c>
      <c r="O125" s="69">
        <v>3.9935999999999999E-2</v>
      </c>
      <c r="P125" s="69">
        <v>3.9939000000000002E-2</v>
      </c>
      <c r="Q125" s="119">
        <v>27.823399999999999</v>
      </c>
      <c r="R125" s="119">
        <v>28.936330000000002</v>
      </c>
      <c r="S125" s="119">
        <v>30.093779999999999</v>
      </c>
      <c r="T125" s="119">
        <v>31.297540000000001</v>
      </c>
      <c r="U125" s="119">
        <v>32.549430000000001</v>
      </c>
      <c r="V125" s="119">
        <v>33.851410000000001</v>
      </c>
      <c r="W125" s="69"/>
      <c r="X125" s="69">
        <v>0.04</v>
      </c>
      <c r="Y125" s="69">
        <v>0.04</v>
      </c>
      <c r="Z125" s="69">
        <v>0.04</v>
      </c>
      <c r="AA125" s="69">
        <v>0.04</v>
      </c>
      <c r="AB125" s="69">
        <v>0.04</v>
      </c>
    </row>
    <row r="126" spans="1:28" s="2" customFormat="1" ht="13.5" customHeight="1" x14ac:dyDescent="0.2">
      <c r="A126" s="6" t="s">
        <v>85</v>
      </c>
      <c r="B126" s="94"/>
      <c r="C126" s="3"/>
      <c r="D126" s="106">
        <v>55558</v>
      </c>
      <c r="E126" s="106">
        <v>57873</v>
      </c>
      <c r="F126" s="106">
        <v>60188</v>
      </c>
      <c r="G126" s="106">
        <v>62595</v>
      </c>
      <c r="H126" s="106">
        <v>65099</v>
      </c>
      <c r="I126" s="106">
        <v>67703</v>
      </c>
      <c r="J126" s="252">
        <v>70411</v>
      </c>
      <c r="K126" s="240">
        <v>2.5055000000000001E-2</v>
      </c>
      <c r="L126" s="69">
        <v>2.5151E-2</v>
      </c>
      <c r="M126" s="69">
        <v>2.4864000000000001E-2</v>
      </c>
      <c r="N126" s="69">
        <v>2.5221E-2</v>
      </c>
      <c r="O126" s="69">
        <v>2.4874E-2</v>
      </c>
      <c r="P126" s="69">
        <v>2.4826000000000001E-2</v>
      </c>
      <c r="Q126" s="70">
        <v>57872.671999999999</v>
      </c>
      <c r="R126" s="71">
        <v>60187.566400000003</v>
      </c>
      <c r="S126" s="71">
        <v>62595.062400000003</v>
      </c>
      <c r="T126" s="71">
        <v>65098.883199999997</v>
      </c>
      <c r="U126" s="71">
        <v>67702.814400000003</v>
      </c>
      <c r="V126" s="71">
        <v>70410.932799999995</v>
      </c>
      <c r="W126" s="69">
        <v>2.5000000000000001E-2</v>
      </c>
      <c r="X126" s="69">
        <v>2.5000000000000001E-2</v>
      </c>
      <c r="Y126" s="69">
        <v>2.5000000000000001E-2</v>
      </c>
      <c r="Z126" s="69">
        <v>2.5000000000000001E-2</v>
      </c>
      <c r="AA126" s="69">
        <v>2.5000000000000001E-2</v>
      </c>
      <c r="AB126" s="69">
        <v>2.4999E-2</v>
      </c>
    </row>
    <row r="127" spans="1:28" s="2" customFormat="1" ht="13.5" customHeight="1" thickBot="1" x14ac:dyDescent="0.25">
      <c r="A127" s="22"/>
      <c r="B127" s="95"/>
      <c r="C127" s="26"/>
      <c r="D127" s="157"/>
      <c r="E127" s="107"/>
      <c r="F127" s="108"/>
      <c r="G127" s="108"/>
      <c r="H127" s="108"/>
      <c r="I127" s="108"/>
      <c r="J127" s="253"/>
      <c r="K127" s="241"/>
      <c r="L127" s="72"/>
      <c r="M127" s="72"/>
      <c r="N127" s="72"/>
      <c r="O127" s="72"/>
      <c r="P127" s="72"/>
      <c r="Q127" s="73"/>
      <c r="R127" s="74"/>
      <c r="S127" s="74"/>
      <c r="T127" s="74"/>
      <c r="U127" s="74"/>
      <c r="V127" s="74"/>
      <c r="W127" s="72"/>
      <c r="X127" s="72"/>
      <c r="Y127" s="72"/>
      <c r="Z127" s="72"/>
      <c r="AA127" s="72"/>
      <c r="AB127" s="72"/>
    </row>
    <row r="128" spans="1:28" s="2" customFormat="1" ht="13.5" customHeight="1" x14ac:dyDescent="0.2">
      <c r="A128" s="20">
        <v>40</v>
      </c>
      <c r="B128" s="94" t="s">
        <v>65</v>
      </c>
      <c r="C128" s="3" t="s">
        <v>63</v>
      </c>
      <c r="D128" s="105">
        <v>27.38</v>
      </c>
      <c r="E128" s="105">
        <v>28.52</v>
      </c>
      <c r="F128" s="105">
        <v>29.66</v>
      </c>
      <c r="G128" s="105">
        <v>30.85</v>
      </c>
      <c r="H128" s="105">
        <v>32.08</v>
      </c>
      <c r="I128" s="105">
        <v>33.36</v>
      </c>
      <c r="J128" s="251">
        <v>34.700000000000003</v>
      </c>
      <c r="K128" s="240"/>
      <c r="L128" s="69">
        <v>3.9972000000000001E-2</v>
      </c>
      <c r="M128" s="69">
        <v>4.0120999999999997E-2</v>
      </c>
      <c r="N128" s="69">
        <v>3.9870000000000003E-2</v>
      </c>
      <c r="O128" s="69">
        <v>3.9899999999999998E-2</v>
      </c>
      <c r="P128" s="69">
        <v>4.0168000000000002E-2</v>
      </c>
      <c r="Q128" s="119">
        <v>28.518979999999999</v>
      </c>
      <c r="R128" s="119">
        <v>29.65973</v>
      </c>
      <c r="S128" s="119">
        <v>30.846129999999999</v>
      </c>
      <c r="T128" s="119">
        <v>32.079979999999999</v>
      </c>
      <c r="U128" s="119">
        <v>33.36318</v>
      </c>
      <c r="V128" s="119">
        <v>34.697710000000001</v>
      </c>
      <c r="W128" s="69"/>
      <c r="X128" s="69">
        <v>0.04</v>
      </c>
      <c r="Y128" s="69">
        <v>0.04</v>
      </c>
      <c r="Z128" s="69">
        <v>0.04</v>
      </c>
      <c r="AA128" s="69">
        <v>0.04</v>
      </c>
      <c r="AB128" s="69">
        <v>0.04</v>
      </c>
    </row>
    <row r="129" spans="1:28" s="2" customFormat="1" ht="13.5" customHeight="1" x14ac:dyDescent="0.2">
      <c r="A129" s="17"/>
      <c r="B129" s="94" t="s">
        <v>102</v>
      </c>
      <c r="C129" s="3" t="s">
        <v>63</v>
      </c>
      <c r="D129" s="106">
        <v>56947</v>
      </c>
      <c r="E129" s="106">
        <v>59319</v>
      </c>
      <c r="F129" s="106">
        <v>61692</v>
      </c>
      <c r="G129" s="106">
        <v>64160</v>
      </c>
      <c r="H129" s="106">
        <v>66726</v>
      </c>
      <c r="I129" s="106">
        <v>69395</v>
      </c>
      <c r="J129" s="252">
        <v>72171</v>
      </c>
      <c r="K129" s="240">
        <v>2.5162E-2</v>
      </c>
      <c r="L129" s="69">
        <v>2.4878999999999998E-2</v>
      </c>
      <c r="M129" s="69">
        <v>2.5257999999999999E-2</v>
      </c>
      <c r="N129" s="69">
        <v>2.4920000000000001E-2</v>
      </c>
      <c r="O129" s="69">
        <v>2.4885000000000001E-2</v>
      </c>
      <c r="P129" s="69">
        <v>2.5111000000000001E-2</v>
      </c>
      <c r="Q129" s="70">
        <v>59319.4784</v>
      </c>
      <c r="R129" s="71">
        <v>61692.238400000002</v>
      </c>
      <c r="S129" s="71">
        <v>64159.950400000002</v>
      </c>
      <c r="T129" s="71">
        <v>66726.358399999997</v>
      </c>
      <c r="U129" s="71">
        <v>69395.414399999994</v>
      </c>
      <c r="V129" s="71">
        <v>72171.236799999999</v>
      </c>
      <c r="W129" s="69">
        <v>2.5000000000000001E-2</v>
      </c>
      <c r="X129" s="69">
        <v>2.5000000000000001E-2</v>
      </c>
      <c r="Y129" s="69">
        <v>2.5000000000000001E-2</v>
      </c>
      <c r="Z129" s="69">
        <v>2.5000000000000001E-2</v>
      </c>
      <c r="AA129" s="69">
        <v>2.5000000000000001E-2</v>
      </c>
      <c r="AB129" s="69">
        <v>2.5000000000000001E-2</v>
      </c>
    </row>
    <row r="130" spans="1:28" s="200" customFormat="1" ht="13.5" customHeight="1" thickBot="1" x14ac:dyDescent="0.25">
      <c r="A130" s="193"/>
      <c r="B130" s="179"/>
      <c r="C130" s="236"/>
      <c r="D130" s="194"/>
      <c r="E130" s="201"/>
      <c r="F130" s="202"/>
      <c r="G130" s="202"/>
      <c r="H130" s="202"/>
      <c r="I130" s="202"/>
      <c r="J130" s="257"/>
      <c r="K130" s="244"/>
      <c r="L130" s="203"/>
      <c r="M130" s="203"/>
      <c r="N130" s="203"/>
      <c r="O130" s="203"/>
      <c r="P130" s="203"/>
      <c r="Q130" s="204"/>
      <c r="R130" s="205"/>
      <c r="S130" s="205"/>
      <c r="T130" s="205"/>
      <c r="U130" s="205"/>
      <c r="V130" s="205"/>
      <c r="W130" s="203"/>
      <c r="X130" s="203"/>
      <c r="Y130" s="203"/>
      <c r="Z130" s="203"/>
      <c r="AA130" s="203"/>
      <c r="AB130" s="203"/>
    </row>
    <row r="131" spans="1:28" s="2" customFormat="1" ht="13.5" customHeight="1" x14ac:dyDescent="0.2">
      <c r="A131" s="20">
        <v>41</v>
      </c>
      <c r="B131" s="90" t="s">
        <v>103</v>
      </c>
      <c r="C131" s="9" t="s">
        <v>63</v>
      </c>
      <c r="D131" s="105">
        <v>28.06</v>
      </c>
      <c r="E131" s="105">
        <v>29.23</v>
      </c>
      <c r="F131" s="105">
        <v>30.4</v>
      </c>
      <c r="G131" s="105">
        <v>31.62</v>
      </c>
      <c r="H131" s="105">
        <v>32.880000000000003</v>
      </c>
      <c r="I131" s="105">
        <v>34.200000000000003</v>
      </c>
      <c r="J131" s="251">
        <v>35.57</v>
      </c>
      <c r="K131" s="240"/>
      <c r="L131" s="69">
        <v>4.0027E-2</v>
      </c>
      <c r="M131" s="69">
        <v>4.0132000000000001E-2</v>
      </c>
      <c r="N131" s="69">
        <v>3.9848000000000001E-2</v>
      </c>
      <c r="O131" s="69">
        <v>4.0146000000000001E-2</v>
      </c>
      <c r="P131" s="69">
        <v>4.0058000000000003E-2</v>
      </c>
      <c r="Q131" s="119">
        <v>29.231940000000002</v>
      </c>
      <c r="R131" s="119">
        <v>30.401240000000001</v>
      </c>
      <c r="S131" s="119">
        <v>31.6173</v>
      </c>
      <c r="T131" s="119">
        <v>32.881990000000002</v>
      </c>
      <c r="U131" s="119">
        <v>34.19726</v>
      </c>
      <c r="V131" s="119">
        <v>35.565159999999999</v>
      </c>
      <c r="W131" s="69"/>
      <c r="X131" s="69">
        <v>4.0001000000000002E-2</v>
      </c>
      <c r="Y131" s="69">
        <v>0.04</v>
      </c>
      <c r="Z131" s="69">
        <v>0.04</v>
      </c>
      <c r="AA131" s="69">
        <v>0.04</v>
      </c>
      <c r="AB131" s="69">
        <v>0.04</v>
      </c>
    </row>
    <row r="132" spans="1:28" s="2" customFormat="1" ht="13.5" customHeight="1" x14ac:dyDescent="0.2">
      <c r="A132" s="17" t="s">
        <v>85</v>
      </c>
      <c r="B132" s="94" t="s">
        <v>98</v>
      </c>
      <c r="C132" s="5" t="s">
        <v>63</v>
      </c>
      <c r="D132" s="106">
        <v>58370</v>
      </c>
      <c r="E132" s="106">
        <v>60802</v>
      </c>
      <c r="F132" s="106">
        <v>63235</v>
      </c>
      <c r="G132" s="106">
        <v>65764</v>
      </c>
      <c r="H132" s="106">
        <v>68395</v>
      </c>
      <c r="I132" s="106">
        <v>71130</v>
      </c>
      <c r="J132" s="252">
        <v>73976</v>
      </c>
      <c r="K132" s="240">
        <v>2.4895E-2</v>
      </c>
      <c r="L132" s="69">
        <v>2.4948999999999999E-2</v>
      </c>
      <c r="M132" s="69">
        <v>2.4958999999999999E-2</v>
      </c>
      <c r="N132" s="69">
        <v>2.4937999999999998E-2</v>
      </c>
      <c r="O132" s="69">
        <v>2.5180000000000001E-2</v>
      </c>
      <c r="P132" s="69">
        <v>2.5072000000000001E-2</v>
      </c>
      <c r="Q132" s="70">
        <v>60802.4352</v>
      </c>
      <c r="R132" s="71">
        <v>63234.5792</v>
      </c>
      <c r="S132" s="71">
        <v>65763.983999999997</v>
      </c>
      <c r="T132" s="71">
        <v>68394.539199999999</v>
      </c>
      <c r="U132" s="71">
        <v>71130.300799999997</v>
      </c>
      <c r="V132" s="71">
        <v>73975.532800000001</v>
      </c>
      <c r="W132" s="69">
        <v>2.4999E-2</v>
      </c>
      <c r="X132" s="69">
        <v>2.5000999999999999E-2</v>
      </c>
      <c r="Y132" s="69">
        <v>2.5000999999999999E-2</v>
      </c>
      <c r="Z132" s="69">
        <v>2.5000000000000001E-2</v>
      </c>
      <c r="AA132" s="69">
        <v>2.5000000000000001E-2</v>
      </c>
      <c r="AB132" s="69">
        <v>2.5000000000000001E-2</v>
      </c>
    </row>
    <row r="133" spans="1:28" s="2" customFormat="1" ht="13.5" customHeight="1" x14ac:dyDescent="0.2">
      <c r="A133" s="17" t="s">
        <v>85</v>
      </c>
      <c r="B133" s="90" t="s">
        <v>66</v>
      </c>
      <c r="C133" s="5" t="s">
        <v>63</v>
      </c>
      <c r="D133" s="156"/>
      <c r="E133" s="111"/>
      <c r="F133" s="112"/>
      <c r="G133" s="112"/>
      <c r="H133" s="112"/>
      <c r="I133" s="112"/>
      <c r="J133" s="256"/>
      <c r="K133" s="213"/>
      <c r="L133" s="75"/>
      <c r="M133" s="75"/>
      <c r="N133" s="75"/>
      <c r="O133" s="75"/>
      <c r="P133" s="75"/>
      <c r="Q133" s="70"/>
      <c r="R133" s="71"/>
      <c r="S133" s="71"/>
      <c r="T133" s="71"/>
      <c r="U133" s="71"/>
      <c r="V133" s="71"/>
      <c r="W133" s="75"/>
      <c r="X133" s="75"/>
      <c r="Y133" s="75"/>
      <c r="Z133" s="75"/>
      <c r="AA133" s="75"/>
      <c r="AB133" s="75"/>
    </row>
    <row r="134" spans="1:28" s="2" customFormat="1" ht="13.5" customHeight="1" x14ac:dyDescent="0.2">
      <c r="A134" s="17"/>
      <c r="B134" s="90" t="s">
        <v>67</v>
      </c>
      <c r="C134" s="5" t="s">
        <v>63</v>
      </c>
      <c r="D134" s="156"/>
      <c r="E134" s="111"/>
      <c r="F134" s="112"/>
      <c r="G134" s="112"/>
      <c r="H134" s="112"/>
      <c r="I134" s="112"/>
      <c r="J134" s="256"/>
      <c r="K134" s="213"/>
      <c r="L134" s="75"/>
      <c r="M134" s="75"/>
      <c r="N134" s="75"/>
      <c r="O134" s="75"/>
      <c r="P134" s="75"/>
      <c r="Q134" s="70"/>
      <c r="R134" s="71"/>
      <c r="S134" s="71"/>
      <c r="T134" s="71"/>
      <c r="U134" s="71"/>
      <c r="V134" s="71"/>
      <c r="W134" s="75"/>
      <c r="X134" s="75"/>
      <c r="Y134" s="75"/>
      <c r="Z134" s="75"/>
      <c r="AA134" s="75"/>
      <c r="AB134" s="75"/>
    </row>
    <row r="135" spans="1:28" s="2" customFormat="1" ht="13.5" customHeight="1" thickBot="1" x14ac:dyDescent="0.25">
      <c r="A135" s="21"/>
      <c r="B135" s="90"/>
      <c r="C135" s="8"/>
      <c r="D135" s="153"/>
      <c r="E135" s="114"/>
      <c r="F135" s="115"/>
      <c r="G135" s="115"/>
      <c r="H135" s="115"/>
      <c r="I135" s="115"/>
      <c r="J135" s="258"/>
      <c r="K135" s="245"/>
      <c r="L135" s="79"/>
      <c r="M135" s="79"/>
      <c r="N135" s="79"/>
      <c r="O135" s="79"/>
      <c r="P135" s="79"/>
      <c r="Q135" s="80"/>
      <c r="R135" s="81"/>
      <c r="S135" s="81"/>
      <c r="T135" s="81"/>
      <c r="U135" s="81"/>
      <c r="V135" s="81"/>
      <c r="W135" s="79"/>
      <c r="X135" s="79"/>
      <c r="Y135" s="79"/>
      <c r="Z135" s="79"/>
      <c r="AA135" s="79"/>
      <c r="AB135" s="79"/>
    </row>
    <row r="136" spans="1:28" s="2" customFormat="1" ht="13.5" customHeight="1" x14ac:dyDescent="0.2">
      <c r="A136" s="20">
        <v>42</v>
      </c>
      <c r="B136" s="92" t="s">
        <v>19</v>
      </c>
      <c r="C136" s="9" t="s">
        <v>63</v>
      </c>
      <c r="D136" s="105">
        <v>28.76</v>
      </c>
      <c r="E136" s="105">
        <v>29.96</v>
      </c>
      <c r="F136" s="105">
        <v>31.16</v>
      </c>
      <c r="G136" s="105">
        <v>32.409999999999997</v>
      </c>
      <c r="H136" s="105">
        <v>33.700000000000003</v>
      </c>
      <c r="I136" s="105">
        <v>35.049999999999997</v>
      </c>
      <c r="J136" s="251">
        <v>36.450000000000003</v>
      </c>
      <c r="K136" s="240"/>
      <c r="L136" s="69">
        <v>4.0052999999999998E-2</v>
      </c>
      <c r="M136" s="69">
        <v>4.0115999999999999E-2</v>
      </c>
      <c r="N136" s="69">
        <v>3.9802999999999998E-2</v>
      </c>
      <c r="O136" s="69">
        <v>4.0058999999999997E-2</v>
      </c>
      <c r="P136" s="69">
        <v>3.9942999999999999E-2</v>
      </c>
      <c r="Q136" s="119">
        <v>29.962759999999999</v>
      </c>
      <c r="R136" s="119">
        <v>31.161249999999999</v>
      </c>
      <c r="S136" s="119">
        <v>32.407730000000001</v>
      </c>
      <c r="T136" s="119">
        <v>33.704030000000003</v>
      </c>
      <c r="U136" s="119">
        <v>35.05218</v>
      </c>
      <c r="V136" s="119">
        <v>36.454270000000001</v>
      </c>
      <c r="W136" s="69"/>
      <c r="X136" s="69">
        <v>3.9999E-2</v>
      </c>
      <c r="Y136" s="69">
        <v>4.0001000000000002E-2</v>
      </c>
      <c r="Z136" s="69">
        <v>0.04</v>
      </c>
      <c r="AA136" s="69">
        <v>0.04</v>
      </c>
      <c r="AB136" s="69">
        <v>0.04</v>
      </c>
    </row>
    <row r="137" spans="1:28" s="2" customFormat="1" ht="13.5" customHeight="1" x14ac:dyDescent="0.2">
      <c r="A137" s="17"/>
      <c r="B137" s="90" t="s">
        <v>68</v>
      </c>
      <c r="C137" s="5" t="s">
        <v>63</v>
      </c>
      <c r="D137" s="106">
        <v>59830</v>
      </c>
      <c r="E137" s="106">
        <v>62323</v>
      </c>
      <c r="F137" s="106">
        <v>64815</v>
      </c>
      <c r="G137" s="106">
        <v>67408</v>
      </c>
      <c r="H137" s="106">
        <v>70104</v>
      </c>
      <c r="I137" s="106">
        <v>72909</v>
      </c>
      <c r="J137" s="252">
        <v>75825</v>
      </c>
      <c r="K137" s="240">
        <v>2.4974E-2</v>
      </c>
      <c r="L137" s="69">
        <v>2.5000000000000001E-2</v>
      </c>
      <c r="M137" s="69">
        <v>2.4983999999999999E-2</v>
      </c>
      <c r="N137" s="69">
        <v>2.4938999999999999E-2</v>
      </c>
      <c r="O137" s="69">
        <v>2.4854000000000001E-2</v>
      </c>
      <c r="P137" s="69">
        <v>2.4740000000000002E-2</v>
      </c>
      <c r="Q137" s="70">
        <v>62322.540800000002</v>
      </c>
      <c r="R137" s="71">
        <v>64815.4</v>
      </c>
      <c r="S137" s="71">
        <v>67408.078399999999</v>
      </c>
      <c r="T137" s="71">
        <v>70104.382400000002</v>
      </c>
      <c r="U137" s="71">
        <v>72908.534400000004</v>
      </c>
      <c r="V137" s="71">
        <v>75824.881599999993</v>
      </c>
      <c r="W137" s="69">
        <v>2.5000999999999999E-2</v>
      </c>
      <c r="X137" s="69">
        <v>2.4999E-2</v>
      </c>
      <c r="Y137" s="69">
        <v>2.5000000000000001E-2</v>
      </c>
      <c r="Z137" s="69">
        <v>2.5000000000000001E-2</v>
      </c>
      <c r="AA137" s="69">
        <v>2.5000000000000001E-2</v>
      </c>
      <c r="AB137" s="69">
        <v>2.4999E-2</v>
      </c>
    </row>
    <row r="138" spans="1:28" s="2" customFormat="1" ht="13.5" customHeight="1" x14ac:dyDescent="0.2">
      <c r="A138" s="17"/>
      <c r="B138" s="90" t="s">
        <v>70</v>
      </c>
      <c r="C138" s="5" t="s">
        <v>63</v>
      </c>
      <c r="D138" s="156"/>
      <c r="E138" s="111"/>
      <c r="F138" s="112"/>
      <c r="G138" s="112"/>
      <c r="H138" s="112"/>
      <c r="I138" s="112"/>
      <c r="J138" s="256"/>
      <c r="K138" s="213"/>
      <c r="L138" s="75"/>
      <c r="M138" s="75"/>
      <c r="N138" s="75"/>
      <c r="O138" s="75"/>
      <c r="P138" s="75"/>
      <c r="Q138" s="70"/>
      <c r="R138" s="71"/>
      <c r="S138" s="71"/>
      <c r="T138" s="71"/>
      <c r="U138" s="71"/>
      <c r="V138" s="71"/>
      <c r="W138" s="75"/>
      <c r="X138" s="75"/>
      <c r="Y138" s="75"/>
      <c r="Z138" s="75"/>
      <c r="AA138" s="75"/>
      <c r="AB138" s="75"/>
    </row>
    <row r="139" spans="1:28" s="2" customFormat="1" ht="13.5" customHeight="1" x14ac:dyDescent="0.2">
      <c r="A139" s="17"/>
      <c r="B139" s="90" t="s">
        <v>17</v>
      </c>
      <c r="C139" s="5" t="s">
        <v>63</v>
      </c>
      <c r="D139" s="156"/>
      <c r="E139" s="111"/>
      <c r="F139" s="112"/>
      <c r="G139" s="112"/>
      <c r="H139" s="112"/>
      <c r="I139" s="112"/>
      <c r="J139" s="256"/>
      <c r="K139" s="213"/>
      <c r="L139" s="75"/>
      <c r="M139" s="75"/>
      <c r="N139" s="75"/>
      <c r="O139" s="75"/>
      <c r="P139" s="75"/>
      <c r="Q139" s="70"/>
      <c r="R139" s="71"/>
      <c r="S139" s="71"/>
      <c r="T139" s="71"/>
      <c r="U139" s="71"/>
      <c r="V139" s="71"/>
      <c r="W139" s="75"/>
      <c r="X139" s="75"/>
      <c r="Y139" s="75"/>
      <c r="Z139" s="75"/>
      <c r="AA139" s="75"/>
      <c r="AB139" s="75"/>
    </row>
    <row r="140" spans="1:28" s="2" customFormat="1" ht="13.5" customHeight="1" x14ac:dyDescent="0.2">
      <c r="A140" s="17"/>
      <c r="B140" s="90" t="s">
        <v>20</v>
      </c>
      <c r="C140" s="5" t="s">
        <v>63</v>
      </c>
      <c r="D140" s="156"/>
      <c r="E140" s="111"/>
      <c r="F140" s="112"/>
      <c r="G140" s="112"/>
      <c r="H140" s="112"/>
      <c r="I140" s="112"/>
      <c r="J140" s="256"/>
      <c r="K140" s="213"/>
      <c r="L140" s="75"/>
      <c r="M140" s="75"/>
      <c r="N140" s="75"/>
      <c r="O140" s="75"/>
      <c r="P140" s="75"/>
      <c r="Q140" s="70"/>
      <c r="R140" s="71"/>
      <c r="S140" s="71"/>
      <c r="T140" s="71"/>
      <c r="U140" s="71"/>
      <c r="V140" s="71"/>
      <c r="W140" s="75"/>
      <c r="X140" s="75"/>
      <c r="Y140" s="75"/>
      <c r="Z140" s="75"/>
      <c r="AA140" s="75"/>
      <c r="AB140" s="75"/>
    </row>
    <row r="141" spans="1:28" s="2" customFormat="1" ht="13.5" customHeight="1" x14ac:dyDescent="0.2">
      <c r="A141" s="17"/>
      <c r="B141" s="90" t="s">
        <v>71</v>
      </c>
      <c r="C141" s="5" t="s">
        <v>63</v>
      </c>
      <c r="D141" s="156"/>
      <c r="E141" s="111"/>
      <c r="F141" s="112"/>
      <c r="G141" s="112"/>
      <c r="H141" s="112"/>
      <c r="I141" s="112"/>
      <c r="J141" s="256"/>
      <c r="K141" s="213"/>
      <c r="L141" s="75"/>
      <c r="M141" s="75"/>
      <c r="N141" s="75"/>
      <c r="O141" s="75"/>
      <c r="P141" s="75"/>
      <c r="Q141" s="70"/>
      <c r="R141" s="71"/>
      <c r="S141" s="71"/>
      <c r="T141" s="71"/>
      <c r="U141" s="71"/>
      <c r="V141" s="71"/>
      <c r="W141" s="75"/>
      <c r="X141" s="75"/>
      <c r="Y141" s="75"/>
      <c r="Z141" s="75"/>
      <c r="AA141" s="75"/>
      <c r="AB141" s="75"/>
    </row>
    <row r="142" spans="1:28" s="2" customFormat="1" ht="13.5" customHeight="1" x14ac:dyDescent="0.2">
      <c r="A142" s="17"/>
      <c r="B142" s="136" t="s">
        <v>173</v>
      </c>
      <c r="C142" s="5" t="s">
        <v>63</v>
      </c>
      <c r="D142" s="156"/>
      <c r="E142" s="111"/>
      <c r="F142" s="112"/>
      <c r="G142" s="112"/>
      <c r="H142" s="112"/>
      <c r="I142" s="112"/>
      <c r="J142" s="256"/>
      <c r="K142" s="213"/>
      <c r="L142" s="75"/>
      <c r="M142" s="75"/>
      <c r="N142" s="75"/>
      <c r="O142" s="75"/>
      <c r="P142" s="75"/>
      <c r="Q142" s="70"/>
      <c r="R142" s="71"/>
      <c r="S142" s="71"/>
      <c r="T142" s="71"/>
      <c r="U142" s="71"/>
      <c r="V142" s="71"/>
      <c r="W142" s="75"/>
      <c r="X142" s="75"/>
      <c r="Y142" s="75"/>
      <c r="Z142" s="75"/>
      <c r="AA142" s="75"/>
      <c r="AB142" s="75"/>
    </row>
    <row r="143" spans="1:28" s="2" customFormat="1" ht="13.5" customHeight="1" thickBot="1" x14ac:dyDescent="0.25">
      <c r="A143" s="21"/>
      <c r="B143" s="179"/>
      <c r="C143" s="179"/>
      <c r="D143" s="153"/>
      <c r="E143" s="114"/>
      <c r="F143" s="115"/>
      <c r="G143" s="115"/>
      <c r="H143" s="115"/>
      <c r="I143" s="115"/>
      <c r="J143" s="258"/>
      <c r="K143" s="245"/>
      <c r="L143" s="79"/>
      <c r="M143" s="79"/>
      <c r="N143" s="79"/>
      <c r="O143" s="79"/>
      <c r="P143" s="79"/>
      <c r="Q143" s="80"/>
      <c r="R143" s="81"/>
      <c r="S143" s="81"/>
      <c r="T143" s="81"/>
      <c r="U143" s="81"/>
      <c r="V143" s="81"/>
      <c r="W143" s="79"/>
      <c r="X143" s="79"/>
      <c r="Y143" s="79"/>
      <c r="Z143" s="79"/>
      <c r="AA143" s="79"/>
      <c r="AB143" s="79"/>
    </row>
    <row r="144" spans="1:28" s="2" customFormat="1" ht="13.5" customHeight="1" x14ac:dyDescent="0.2">
      <c r="A144" s="20">
        <v>43</v>
      </c>
      <c r="B144" s="90" t="s">
        <v>69</v>
      </c>
      <c r="C144" s="90" t="s">
        <v>63</v>
      </c>
      <c r="D144" s="105">
        <v>29.48</v>
      </c>
      <c r="E144" s="105">
        <v>30.71</v>
      </c>
      <c r="F144" s="105">
        <v>31.94</v>
      </c>
      <c r="G144" s="105">
        <v>33.22</v>
      </c>
      <c r="H144" s="105">
        <v>34.549999999999997</v>
      </c>
      <c r="I144" s="105">
        <v>35.93</v>
      </c>
      <c r="J144" s="251">
        <v>37.369999999999997</v>
      </c>
      <c r="K144" s="240"/>
      <c r="L144" s="69">
        <v>4.0051999999999997E-2</v>
      </c>
      <c r="M144" s="69">
        <v>4.0075E-2</v>
      </c>
      <c r="N144" s="69">
        <v>4.0036000000000002E-2</v>
      </c>
      <c r="O144" s="69">
        <v>3.9941999999999998E-2</v>
      </c>
      <c r="P144" s="69">
        <v>4.0078000000000003E-2</v>
      </c>
      <c r="Q144" s="119">
        <v>30.71181</v>
      </c>
      <c r="R144" s="119">
        <v>31.940270000000002</v>
      </c>
      <c r="S144" s="119">
        <v>33.2179</v>
      </c>
      <c r="T144" s="119">
        <v>34.546610000000001</v>
      </c>
      <c r="U144" s="119">
        <v>35.928489999999996</v>
      </c>
      <c r="V144" s="119">
        <v>37.365639999999999</v>
      </c>
      <c r="W144" s="69"/>
      <c r="X144" s="69">
        <v>0.04</v>
      </c>
      <c r="Y144" s="69">
        <v>4.0001000000000002E-2</v>
      </c>
      <c r="Z144" s="69">
        <v>0.04</v>
      </c>
      <c r="AA144" s="69">
        <v>0.04</v>
      </c>
      <c r="AB144" s="69">
        <v>0.04</v>
      </c>
    </row>
    <row r="145" spans="1:28" s="2" customFormat="1" ht="13.5" customHeight="1" x14ac:dyDescent="0.2">
      <c r="A145" s="6"/>
      <c r="B145" s="90" t="s">
        <v>18</v>
      </c>
      <c r="C145" s="5" t="s">
        <v>63</v>
      </c>
      <c r="D145" s="106">
        <v>61325</v>
      </c>
      <c r="E145" s="106">
        <v>63881</v>
      </c>
      <c r="F145" s="106">
        <v>66436</v>
      </c>
      <c r="G145" s="106">
        <v>69093</v>
      </c>
      <c r="H145" s="106">
        <v>71857</v>
      </c>
      <c r="I145" s="106">
        <v>74731</v>
      </c>
      <c r="J145" s="252">
        <v>77721</v>
      </c>
      <c r="K145" s="240">
        <v>2.5033E-2</v>
      </c>
      <c r="L145" s="69">
        <v>2.5031999999999999E-2</v>
      </c>
      <c r="M145" s="69">
        <v>2.4992E-2</v>
      </c>
      <c r="N145" s="69">
        <v>2.5222999999999999E-2</v>
      </c>
      <c r="O145" s="69">
        <v>2.5107000000000001E-2</v>
      </c>
      <c r="P145" s="69">
        <v>2.5239999999999999E-2</v>
      </c>
      <c r="Q145" s="70">
        <v>63880.5648</v>
      </c>
      <c r="R145" s="71">
        <v>66435.761599999998</v>
      </c>
      <c r="S145" s="71">
        <v>69093.232000000004</v>
      </c>
      <c r="T145" s="71">
        <v>71856.948799999998</v>
      </c>
      <c r="U145" s="71">
        <v>74731.2592</v>
      </c>
      <c r="V145" s="71">
        <v>77720.531199999998</v>
      </c>
      <c r="W145" s="69">
        <v>2.4999E-2</v>
      </c>
      <c r="X145" s="69">
        <v>2.5000000000000001E-2</v>
      </c>
      <c r="Y145" s="69">
        <v>2.4999E-2</v>
      </c>
      <c r="Z145" s="69">
        <v>2.4999E-2</v>
      </c>
      <c r="AA145" s="69">
        <v>2.5000000000000001E-2</v>
      </c>
      <c r="AB145" s="69">
        <v>2.5000000000000001E-2</v>
      </c>
    </row>
    <row r="146" spans="1:28" s="2" customFormat="1" ht="13.5" customHeight="1" x14ac:dyDescent="0.2">
      <c r="A146" s="6"/>
      <c r="B146" s="90" t="s">
        <v>72</v>
      </c>
      <c r="C146" s="5" t="s">
        <v>63</v>
      </c>
      <c r="D146" s="113"/>
      <c r="E146" s="113"/>
      <c r="F146" s="106"/>
      <c r="G146" s="106"/>
      <c r="H146" s="106"/>
      <c r="I146" s="106"/>
      <c r="J146" s="252"/>
      <c r="K146" s="240"/>
      <c r="L146" s="69"/>
      <c r="M146" s="69"/>
      <c r="N146" s="69"/>
      <c r="O146" s="69"/>
      <c r="P146" s="69"/>
      <c r="Q146" s="70"/>
      <c r="R146" s="71"/>
      <c r="S146" s="71"/>
      <c r="T146" s="71"/>
      <c r="U146" s="71"/>
      <c r="V146" s="71"/>
      <c r="W146" s="69"/>
      <c r="X146" s="69"/>
      <c r="Y146" s="69"/>
      <c r="Z146" s="69"/>
      <c r="AA146" s="69"/>
      <c r="AB146" s="69"/>
    </row>
    <row r="147" spans="1:28" s="2" customFormat="1" ht="13.5" customHeight="1" thickBot="1" x14ac:dyDescent="0.25">
      <c r="A147" s="21"/>
      <c r="B147" s="93"/>
      <c r="C147" s="25"/>
      <c r="D147" s="158"/>
      <c r="E147" s="107"/>
      <c r="F147" s="108"/>
      <c r="G147" s="108"/>
      <c r="H147" s="108"/>
      <c r="I147" s="108"/>
      <c r="J147" s="253"/>
      <c r="K147" s="241"/>
      <c r="L147" s="72"/>
      <c r="M147" s="72"/>
      <c r="N147" s="72"/>
      <c r="O147" s="72"/>
      <c r="P147" s="72"/>
      <c r="Q147" s="73"/>
      <c r="R147" s="74"/>
      <c r="S147" s="74"/>
      <c r="T147" s="74"/>
      <c r="U147" s="74"/>
      <c r="V147" s="74"/>
      <c r="W147" s="72"/>
      <c r="X147" s="72"/>
      <c r="Y147" s="72"/>
      <c r="Z147" s="72"/>
      <c r="AA147" s="72"/>
      <c r="AB147" s="72"/>
    </row>
    <row r="148" spans="1:28" s="2" customFormat="1" ht="13.5" customHeight="1" x14ac:dyDescent="0.2">
      <c r="A148" s="20">
        <v>44</v>
      </c>
      <c r="B148" s="90" t="s">
        <v>21</v>
      </c>
      <c r="C148" s="3" t="s">
        <v>63</v>
      </c>
      <c r="D148" s="105">
        <v>30.22</v>
      </c>
      <c r="E148" s="105">
        <v>31.48</v>
      </c>
      <c r="F148" s="105">
        <v>32.74</v>
      </c>
      <c r="G148" s="105">
        <v>34.049999999999997</v>
      </c>
      <c r="H148" s="105">
        <v>35.409999999999997</v>
      </c>
      <c r="I148" s="105">
        <v>36.83</v>
      </c>
      <c r="J148" s="251">
        <v>38.299999999999997</v>
      </c>
      <c r="K148" s="240"/>
      <c r="L148" s="69">
        <v>4.0024999999999998E-2</v>
      </c>
      <c r="M148" s="69">
        <v>4.0011999999999999E-2</v>
      </c>
      <c r="N148" s="69">
        <v>3.9940999999999997E-2</v>
      </c>
      <c r="O148" s="69">
        <v>4.0101999999999999E-2</v>
      </c>
      <c r="P148" s="69">
        <v>3.9912999999999997E-2</v>
      </c>
      <c r="Q148" s="119">
        <v>31.479620000000001</v>
      </c>
      <c r="R148" s="119">
        <v>32.738799999999998</v>
      </c>
      <c r="S148" s="119">
        <v>34.048360000000002</v>
      </c>
      <c r="T148" s="119">
        <v>35.410290000000003</v>
      </c>
      <c r="U148" s="119">
        <v>36.826709999999999</v>
      </c>
      <c r="V148" s="119">
        <v>38.299779999999998</v>
      </c>
      <c r="W148" s="69"/>
      <c r="X148" s="69">
        <v>0.04</v>
      </c>
      <c r="Y148" s="69">
        <v>0.04</v>
      </c>
      <c r="Z148" s="69">
        <v>0.04</v>
      </c>
      <c r="AA148" s="69">
        <v>0.04</v>
      </c>
      <c r="AB148" s="69">
        <v>0.04</v>
      </c>
    </row>
    <row r="149" spans="1:28" s="2" customFormat="1" ht="13.5" customHeight="1" x14ac:dyDescent="0.2">
      <c r="A149" s="17"/>
      <c r="B149" s="134"/>
      <c r="C149" s="3"/>
      <c r="D149" s="106">
        <v>62859</v>
      </c>
      <c r="E149" s="106">
        <v>65478</v>
      </c>
      <c r="F149" s="106">
        <v>68097</v>
      </c>
      <c r="G149" s="106">
        <v>70821</v>
      </c>
      <c r="H149" s="106">
        <v>73653</v>
      </c>
      <c r="I149" s="106">
        <v>76600</v>
      </c>
      <c r="J149" s="252">
        <v>79664</v>
      </c>
      <c r="K149" s="240">
        <v>2.5073000000000002E-2</v>
      </c>
      <c r="L149" s="69">
        <v>2.5047E-2</v>
      </c>
      <c r="M149" s="69">
        <v>2.4985E-2</v>
      </c>
      <c r="N149" s="69">
        <v>2.4891E-2</v>
      </c>
      <c r="O149" s="69">
        <v>2.5048999999999998E-2</v>
      </c>
      <c r="P149" s="69">
        <v>2.4885999999999998E-2</v>
      </c>
      <c r="Q149" s="70">
        <v>65477.609600000003</v>
      </c>
      <c r="R149" s="71">
        <v>68096.703999999998</v>
      </c>
      <c r="S149" s="71">
        <v>70820.588799999998</v>
      </c>
      <c r="T149" s="71">
        <v>73653.403200000001</v>
      </c>
      <c r="U149" s="71">
        <v>76599.556800000006</v>
      </c>
      <c r="V149" s="71">
        <v>79663.542400000006</v>
      </c>
      <c r="W149" s="69">
        <v>2.5000000000000001E-2</v>
      </c>
      <c r="X149" s="69">
        <v>2.5000999999999999E-2</v>
      </c>
      <c r="Y149" s="69">
        <v>2.5000000000000001E-2</v>
      </c>
      <c r="Z149" s="69">
        <v>2.5000000000000001E-2</v>
      </c>
      <c r="AA149" s="69">
        <v>2.5000000000000001E-2</v>
      </c>
      <c r="AB149" s="69">
        <v>2.5000000000000001E-2</v>
      </c>
    </row>
    <row r="150" spans="1:28" s="2" customFormat="1" ht="13.5" customHeight="1" thickBot="1" x14ac:dyDescent="0.25">
      <c r="A150" s="21"/>
      <c r="B150" s="93"/>
      <c r="C150" s="10"/>
      <c r="D150" s="159"/>
      <c r="E150" s="107"/>
      <c r="F150" s="108"/>
      <c r="G150" s="108"/>
      <c r="H150" s="108"/>
      <c r="I150" s="108"/>
      <c r="J150" s="253"/>
      <c r="K150" s="241"/>
      <c r="L150" s="72"/>
      <c r="M150" s="72"/>
      <c r="N150" s="72"/>
      <c r="O150" s="72"/>
      <c r="P150" s="72"/>
      <c r="Q150" s="73"/>
      <c r="R150" s="74"/>
      <c r="S150" s="74"/>
      <c r="T150" s="74"/>
      <c r="U150" s="74"/>
      <c r="V150" s="74"/>
      <c r="W150" s="72"/>
      <c r="X150" s="72"/>
      <c r="Y150" s="72"/>
      <c r="Z150" s="72"/>
      <c r="AA150" s="72"/>
      <c r="AB150" s="72"/>
    </row>
    <row r="151" spans="1:28" s="2" customFormat="1" ht="13.5" customHeight="1" x14ac:dyDescent="0.2">
      <c r="A151" s="20">
        <v>45</v>
      </c>
      <c r="B151" s="97" t="s">
        <v>35</v>
      </c>
      <c r="C151" s="27" t="s">
        <v>39</v>
      </c>
      <c r="D151" s="105">
        <v>30.98</v>
      </c>
      <c r="E151" s="105">
        <v>32.270000000000003</v>
      </c>
      <c r="F151" s="105">
        <v>33.56</v>
      </c>
      <c r="G151" s="105">
        <v>34.9</v>
      </c>
      <c r="H151" s="105">
        <v>36.299999999999997</v>
      </c>
      <c r="I151" s="105">
        <v>37.75</v>
      </c>
      <c r="J151" s="251">
        <v>39.26</v>
      </c>
      <c r="K151" s="240"/>
      <c r="L151" s="69">
        <v>3.9974999999999997E-2</v>
      </c>
      <c r="M151" s="69">
        <v>3.9927999999999998E-2</v>
      </c>
      <c r="N151" s="69">
        <v>4.0114999999999998E-2</v>
      </c>
      <c r="O151" s="69">
        <v>3.9945000000000001E-2</v>
      </c>
      <c r="P151" s="69">
        <v>0.04</v>
      </c>
      <c r="Q151" s="119">
        <v>32.266599999999997</v>
      </c>
      <c r="R151" s="119">
        <v>33.557279999999999</v>
      </c>
      <c r="S151" s="119">
        <v>34.899569999999997</v>
      </c>
      <c r="T151" s="119">
        <v>36.295549999999999</v>
      </c>
      <c r="U151" s="119">
        <v>37.74738</v>
      </c>
      <c r="V151" s="119">
        <v>39.257280000000002</v>
      </c>
      <c r="W151" s="69"/>
      <c r="X151" s="69">
        <v>0.04</v>
      </c>
      <c r="Y151" s="69">
        <v>0.04</v>
      </c>
      <c r="Z151" s="69">
        <v>0.04</v>
      </c>
      <c r="AA151" s="69">
        <v>0.04</v>
      </c>
      <c r="AB151" s="69">
        <v>0.04</v>
      </c>
    </row>
    <row r="152" spans="1:28" s="2" customFormat="1" ht="13.5" customHeight="1" x14ac:dyDescent="0.2">
      <c r="A152" s="17" t="s">
        <v>85</v>
      </c>
      <c r="B152" s="94" t="s">
        <v>23</v>
      </c>
      <c r="C152" s="3" t="s">
        <v>63</v>
      </c>
      <c r="D152" s="106">
        <v>64430</v>
      </c>
      <c r="E152" s="106">
        <v>67115</v>
      </c>
      <c r="F152" s="106">
        <v>69799</v>
      </c>
      <c r="G152" s="106">
        <v>72591</v>
      </c>
      <c r="H152" s="106">
        <v>75495</v>
      </c>
      <c r="I152" s="106">
        <v>78515</v>
      </c>
      <c r="J152" s="252">
        <v>81655</v>
      </c>
      <c r="K152" s="240">
        <v>2.5094999999999999E-2</v>
      </c>
      <c r="L152" s="69">
        <v>2.5045999999999999E-2</v>
      </c>
      <c r="M152" s="69">
        <v>2.4962999999999999E-2</v>
      </c>
      <c r="N152" s="69">
        <v>2.5134E-2</v>
      </c>
      <c r="O152" s="69">
        <v>2.4979999999999999E-2</v>
      </c>
      <c r="P152" s="69">
        <v>2.5065E-2</v>
      </c>
      <c r="Q152" s="70">
        <v>67114.528000000006</v>
      </c>
      <c r="R152" s="71">
        <v>69799.142399999997</v>
      </c>
      <c r="S152" s="71">
        <v>72591.105599999995</v>
      </c>
      <c r="T152" s="71">
        <v>75494.744000000006</v>
      </c>
      <c r="U152" s="71">
        <v>78514.550399999993</v>
      </c>
      <c r="V152" s="71">
        <v>81655.142399999997</v>
      </c>
      <c r="W152" s="69">
        <v>2.5000000000000001E-2</v>
      </c>
      <c r="X152" s="69">
        <v>2.5000000000000001E-2</v>
      </c>
      <c r="Y152" s="69">
        <v>2.5000000000000001E-2</v>
      </c>
      <c r="Z152" s="69">
        <v>2.5000000000000001E-2</v>
      </c>
      <c r="AA152" s="69">
        <v>2.5000000000000001E-2</v>
      </c>
      <c r="AB152" s="69">
        <v>2.5000000000000001E-2</v>
      </c>
    </row>
    <row r="153" spans="1:28" s="2" customFormat="1" ht="13.5" customHeight="1" x14ac:dyDescent="0.2">
      <c r="A153" s="17"/>
      <c r="B153" s="94" t="s">
        <v>73</v>
      </c>
      <c r="C153" s="3" t="s">
        <v>63</v>
      </c>
      <c r="D153" s="154"/>
      <c r="E153" s="111"/>
      <c r="F153" s="112"/>
      <c r="G153" s="112"/>
      <c r="H153" s="112"/>
      <c r="I153" s="112"/>
      <c r="J153" s="256"/>
      <c r="K153" s="213"/>
      <c r="L153" s="75"/>
      <c r="M153" s="75"/>
      <c r="N153" s="75"/>
      <c r="O153" s="75"/>
      <c r="P153" s="75"/>
      <c r="Q153" s="70"/>
      <c r="R153" s="71"/>
      <c r="S153" s="71"/>
      <c r="T153" s="71"/>
      <c r="U153" s="71"/>
      <c r="V153" s="71"/>
      <c r="W153" s="75"/>
      <c r="X153" s="75"/>
      <c r="Y153" s="75"/>
      <c r="Z153" s="75"/>
      <c r="AA153" s="75"/>
      <c r="AB153" s="75"/>
    </row>
    <row r="154" spans="1:28" s="2" customFormat="1" ht="13.5" customHeight="1" thickBot="1" x14ac:dyDescent="0.25">
      <c r="A154" s="21"/>
      <c r="B154" s="94"/>
      <c r="C154" s="3"/>
      <c r="D154" s="155"/>
      <c r="E154" s="107"/>
      <c r="F154" s="108"/>
      <c r="G154" s="108"/>
      <c r="H154" s="108"/>
      <c r="I154" s="108"/>
      <c r="J154" s="253"/>
      <c r="K154" s="241"/>
      <c r="L154" s="72"/>
      <c r="M154" s="72"/>
      <c r="N154" s="72"/>
      <c r="O154" s="72"/>
      <c r="P154" s="72"/>
      <c r="Q154" s="73"/>
      <c r="R154" s="74"/>
      <c r="S154" s="74"/>
      <c r="T154" s="74"/>
      <c r="U154" s="74"/>
      <c r="V154" s="74"/>
      <c r="W154" s="72"/>
      <c r="X154" s="72"/>
      <c r="Y154" s="72"/>
      <c r="Z154" s="72"/>
      <c r="AA154" s="72"/>
      <c r="AB154" s="72"/>
    </row>
    <row r="155" spans="1:28" s="2" customFormat="1" ht="13.5" customHeight="1" x14ac:dyDescent="0.2">
      <c r="A155" s="20">
        <v>46</v>
      </c>
      <c r="B155" s="89" t="s">
        <v>22</v>
      </c>
      <c r="C155" s="9" t="s">
        <v>63</v>
      </c>
      <c r="D155" s="105">
        <v>31.75</v>
      </c>
      <c r="E155" s="105">
        <v>33.07</v>
      </c>
      <c r="F155" s="105">
        <v>34.4</v>
      </c>
      <c r="G155" s="105">
        <v>35.770000000000003</v>
      </c>
      <c r="H155" s="105">
        <v>37.200000000000003</v>
      </c>
      <c r="I155" s="105">
        <v>38.69</v>
      </c>
      <c r="J155" s="251">
        <v>40.24</v>
      </c>
      <c r="K155" s="240"/>
      <c r="L155" s="69">
        <v>4.0217999999999997E-2</v>
      </c>
      <c r="M155" s="69">
        <v>3.9826E-2</v>
      </c>
      <c r="N155" s="69">
        <v>3.9978E-2</v>
      </c>
      <c r="O155" s="69">
        <v>4.0053999999999999E-2</v>
      </c>
      <c r="P155" s="69">
        <v>4.0062E-2</v>
      </c>
      <c r="Q155" s="119">
        <v>33.073279999999997</v>
      </c>
      <c r="R155" s="119">
        <v>34.396210000000004</v>
      </c>
      <c r="S155" s="119">
        <v>35.77205</v>
      </c>
      <c r="T155" s="119">
        <v>37.202939999999998</v>
      </c>
      <c r="U155" s="119">
        <v>38.691070000000003</v>
      </c>
      <c r="V155" s="119">
        <v>40.238709999999998</v>
      </c>
      <c r="W155" s="69"/>
      <c r="X155" s="69">
        <v>0.04</v>
      </c>
      <c r="Y155" s="69">
        <v>0.04</v>
      </c>
      <c r="Z155" s="69">
        <v>0.04</v>
      </c>
      <c r="AA155" s="69">
        <v>0.04</v>
      </c>
      <c r="AB155" s="69">
        <v>0.04</v>
      </c>
    </row>
    <row r="156" spans="1:28" s="2" customFormat="1" ht="13.5" customHeight="1" x14ac:dyDescent="0.2">
      <c r="A156" s="17"/>
      <c r="B156" s="94" t="s">
        <v>145</v>
      </c>
      <c r="C156" s="3" t="s">
        <v>63</v>
      </c>
      <c r="D156" s="106">
        <v>66041</v>
      </c>
      <c r="E156" s="106">
        <v>68792</v>
      </c>
      <c r="F156" s="106">
        <v>71544</v>
      </c>
      <c r="G156" s="106">
        <v>74406</v>
      </c>
      <c r="H156" s="106">
        <v>77382</v>
      </c>
      <c r="I156" s="106">
        <v>80477</v>
      </c>
      <c r="J156" s="252">
        <v>83697</v>
      </c>
      <c r="K156" s="240">
        <v>2.4791000000000001E-2</v>
      </c>
      <c r="L156" s="69">
        <v>2.503E-2</v>
      </c>
      <c r="M156" s="69">
        <v>2.4927999999999999E-2</v>
      </c>
      <c r="N156" s="69">
        <v>2.4792999999999999E-2</v>
      </c>
      <c r="O156" s="69">
        <v>2.4901E-2</v>
      </c>
      <c r="P156" s="69">
        <v>2.4962000000000002E-2</v>
      </c>
      <c r="Q156" s="70">
        <v>68792.422399999996</v>
      </c>
      <c r="R156" s="71">
        <v>71544.116800000003</v>
      </c>
      <c r="S156" s="71">
        <v>74405.864000000001</v>
      </c>
      <c r="T156" s="71">
        <v>77382.1152</v>
      </c>
      <c r="U156" s="71">
        <v>80477.425600000002</v>
      </c>
      <c r="V156" s="71">
        <v>83696.516799999998</v>
      </c>
      <c r="W156" s="69">
        <v>2.5000000000000001E-2</v>
      </c>
      <c r="X156" s="69">
        <v>2.5000000000000001E-2</v>
      </c>
      <c r="Y156" s="69">
        <v>2.5000000000000001E-2</v>
      </c>
      <c r="Z156" s="69">
        <v>2.5000000000000001E-2</v>
      </c>
      <c r="AA156" s="69">
        <v>2.5000000000000001E-2</v>
      </c>
      <c r="AB156" s="69">
        <v>2.5000000000000001E-2</v>
      </c>
    </row>
    <row r="157" spans="1:28" s="2" customFormat="1" ht="13.5" customHeight="1" x14ac:dyDescent="0.2">
      <c r="A157" s="17"/>
      <c r="B157" s="94" t="s">
        <v>74</v>
      </c>
      <c r="C157" s="3" t="s">
        <v>63</v>
      </c>
      <c r="D157" s="154"/>
      <c r="E157" s="109"/>
      <c r="F157" s="110"/>
      <c r="G157" s="110"/>
      <c r="H157" s="110"/>
      <c r="I157" s="110"/>
      <c r="J157" s="254"/>
      <c r="K157" s="242"/>
      <c r="L157" s="76"/>
      <c r="M157" s="76"/>
      <c r="N157" s="76"/>
      <c r="O157" s="76"/>
      <c r="P157" s="76"/>
      <c r="Q157" s="77"/>
      <c r="R157" s="78"/>
      <c r="S157" s="78"/>
      <c r="T157" s="78"/>
      <c r="U157" s="78"/>
      <c r="V157" s="78"/>
      <c r="W157" s="76"/>
      <c r="X157" s="76"/>
      <c r="Y157" s="76"/>
      <c r="Z157" s="76"/>
      <c r="AA157" s="76"/>
      <c r="AB157" s="76"/>
    </row>
    <row r="158" spans="1:28" s="2" customFormat="1" ht="10.199999999999999" x14ac:dyDescent="0.2">
      <c r="A158" s="17"/>
      <c r="B158" s="210" t="s">
        <v>172</v>
      </c>
      <c r="C158" s="30" t="s">
        <v>63</v>
      </c>
      <c r="D158" s="160"/>
      <c r="E158" s="109"/>
      <c r="F158" s="110"/>
      <c r="G158" s="110"/>
      <c r="H158" s="110"/>
      <c r="I158" s="110"/>
      <c r="J158" s="254"/>
      <c r="K158" s="242"/>
      <c r="L158" s="76"/>
      <c r="M158" s="76"/>
      <c r="N158" s="76"/>
      <c r="O158" s="76"/>
      <c r="P158" s="76"/>
      <c r="Q158" s="77"/>
      <c r="R158" s="78"/>
      <c r="S158" s="78"/>
      <c r="T158" s="78"/>
      <c r="U158" s="78"/>
      <c r="V158" s="78"/>
      <c r="W158" s="76"/>
      <c r="X158" s="76"/>
      <c r="Y158" s="76"/>
      <c r="Z158" s="76"/>
      <c r="AA158" s="76"/>
      <c r="AB158" s="76"/>
    </row>
    <row r="159" spans="1:28" s="2" customFormat="1" ht="13.5" customHeight="1" x14ac:dyDescent="0.2">
      <c r="A159" s="17"/>
      <c r="B159" s="98" t="s">
        <v>36</v>
      </c>
      <c r="C159" s="30" t="s">
        <v>39</v>
      </c>
      <c r="D159" s="160"/>
      <c r="E159" s="109"/>
      <c r="F159" s="110"/>
      <c r="G159" s="110"/>
      <c r="H159" s="110"/>
      <c r="I159" s="110"/>
      <c r="J159" s="254"/>
      <c r="K159" s="242"/>
      <c r="L159" s="76"/>
      <c r="M159" s="76"/>
      <c r="N159" s="76"/>
      <c r="O159" s="76"/>
      <c r="P159" s="76"/>
      <c r="Q159" s="77"/>
      <c r="R159" s="78"/>
      <c r="S159" s="78"/>
      <c r="T159" s="78"/>
      <c r="U159" s="78"/>
      <c r="V159" s="78"/>
      <c r="W159" s="76"/>
      <c r="X159" s="76"/>
      <c r="Y159" s="76"/>
      <c r="Z159" s="76"/>
      <c r="AA159" s="76"/>
      <c r="AB159" s="76"/>
    </row>
    <row r="160" spans="1:28" s="2" customFormat="1" ht="13.5" customHeight="1" thickBot="1" x14ac:dyDescent="0.25">
      <c r="A160" s="21"/>
      <c r="B160" s="99"/>
      <c r="C160" s="25"/>
      <c r="D160" s="158"/>
      <c r="E160" s="107"/>
      <c r="F160" s="108"/>
      <c r="G160" s="108"/>
      <c r="H160" s="108"/>
      <c r="I160" s="108"/>
      <c r="J160" s="253"/>
      <c r="K160" s="241"/>
      <c r="L160" s="72"/>
      <c r="M160" s="72"/>
      <c r="N160" s="72"/>
      <c r="O160" s="72"/>
      <c r="P160" s="72"/>
      <c r="Q160" s="73"/>
      <c r="R160" s="74"/>
      <c r="S160" s="74"/>
      <c r="T160" s="74"/>
      <c r="U160" s="74"/>
      <c r="V160" s="74"/>
      <c r="W160" s="72"/>
      <c r="X160" s="72"/>
      <c r="Y160" s="72"/>
      <c r="Z160" s="72"/>
      <c r="AA160" s="72"/>
      <c r="AB160" s="72"/>
    </row>
    <row r="161" spans="1:28" s="2" customFormat="1" ht="13.5" customHeight="1" x14ac:dyDescent="0.2">
      <c r="A161" s="20">
        <v>47</v>
      </c>
      <c r="B161" s="97" t="s">
        <v>25</v>
      </c>
      <c r="C161" s="9" t="s">
        <v>63</v>
      </c>
      <c r="D161" s="105">
        <v>32.54</v>
      </c>
      <c r="E161" s="105">
        <v>33.9</v>
      </c>
      <c r="F161" s="105">
        <v>35.26</v>
      </c>
      <c r="G161" s="105">
        <v>36.67</v>
      </c>
      <c r="H161" s="105">
        <v>38.130000000000003</v>
      </c>
      <c r="I161" s="105">
        <v>39.659999999999997</v>
      </c>
      <c r="J161" s="251">
        <v>41.24</v>
      </c>
      <c r="K161" s="240"/>
      <c r="L161" s="69">
        <v>4.0118000000000001E-2</v>
      </c>
      <c r="M161" s="69">
        <v>3.9988999999999997E-2</v>
      </c>
      <c r="N161" s="69">
        <v>3.9815000000000003E-2</v>
      </c>
      <c r="O161" s="69">
        <v>4.0126000000000002E-2</v>
      </c>
      <c r="P161" s="69">
        <v>3.9838999999999999E-2</v>
      </c>
      <c r="Q161" s="119">
        <v>33.900109999999998</v>
      </c>
      <c r="R161" s="119">
        <v>35.25611</v>
      </c>
      <c r="S161" s="119">
        <v>36.666370000000001</v>
      </c>
      <c r="T161" s="119">
        <v>38.133040000000001</v>
      </c>
      <c r="U161" s="119">
        <v>39.658340000000003</v>
      </c>
      <c r="V161" s="119">
        <v>41.244680000000002</v>
      </c>
      <c r="W161" s="69"/>
      <c r="X161" s="69">
        <v>0.04</v>
      </c>
      <c r="Y161" s="69">
        <v>0.04</v>
      </c>
      <c r="Z161" s="69">
        <v>0.04</v>
      </c>
      <c r="AA161" s="69">
        <v>3.9999E-2</v>
      </c>
      <c r="AB161" s="69">
        <v>0.04</v>
      </c>
    </row>
    <row r="162" spans="1:28" s="2" customFormat="1" ht="13.5" customHeight="1" x14ac:dyDescent="0.2">
      <c r="A162" s="17"/>
      <c r="B162" s="98" t="s">
        <v>33</v>
      </c>
      <c r="C162" s="30" t="s">
        <v>63</v>
      </c>
      <c r="D162" s="106">
        <v>67692</v>
      </c>
      <c r="E162" s="106">
        <v>70512</v>
      </c>
      <c r="F162" s="106">
        <v>73333</v>
      </c>
      <c r="G162" s="106">
        <v>76266</v>
      </c>
      <c r="H162" s="106">
        <v>79317</v>
      </c>
      <c r="I162" s="106">
        <v>82489</v>
      </c>
      <c r="J162" s="252">
        <v>85789</v>
      </c>
      <c r="K162" s="240">
        <v>2.5097999999999999E-2</v>
      </c>
      <c r="L162" s="69">
        <v>2.5000000000000001E-2</v>
      </c>
      <c r="M162" s="69">
        <v>2.5160999999999999E-2</v>
      </c>
      <c r="N162" s="69">
        <v>2.5000000000000001E-2</v>
      </c>
      <c r="O162" s="69">
        <v>2.5071E-2</v>
      </c>
      <c r="P162" s="69">
        <v>2.4851000000000002E-2</v>
      </c>
      <c r="Q162" s="70">
        <v>70512.228799999997</v>
      </c>
      <c r="R162" s="71">
        <v>73332.708799999993</v>
      </c>
      <c r="S162" s="71">
        <v>76266.049599999998</v>
      </c>
      <c r="T162" s="71">
        <v>79316.723199999993</v>
      </c>
      <c r="U162" s="71">
        <v>82489.347200000004</v>
      </c>
      <c r="V162" s="71">
        <v>85788.934399999998</v>
      </c>
      <c r="W162" s="69">
        <v>2.5000000000000001E-2</v>
      </c>
      <c r="X162" s="69">
        <v>2.5000000000000001E-2</v>
      </c>
      <c r="Y162" s="69">
        <v>2.5000999999999999E-2</v>
      </c>
      <c r="Z162" s="69">
        <v>2.5000999999999999E-2</v>
      </c>
      <c r="AA162" s="69">
        <v>2.5000000000000001E-2</v>
      </c>
      <c r="AB162" s="69">
        <v>2.5000000000000001E-2</v>
      </c>
    </row>
    <row r="163" spans="1:28" s="2" customFormat="1" ht="13.5" customHeight="1" x14ac:dyDescent="0.2">
      <c r="A163" s="17"/>
      <c r="B163" s="94" t="s">
        <v>75</v>
      </c>
      <c r="C163" s="3" t="s">
        <v>39</v>
      </c>
      <c r="D163" s="154"/>
      <c r="E163" s="109"/>
      <c r="F163" s="110"/>
      <c r="G163" s="110"/>
      <c r="H163" s="110"/>
      <c r="I163" s="110"/>
      <c r="J163" s="254"/>
      <c r="K163" s="242"/>
      <c r="L163" s="76"/>
      <c r="M163" s="76"/>
      <c r="N163" s="76"/>
      <c r="O163" s="76"/>
      <c r="P163" s="76"/>
      <c r="Q163" s="77"/>
      <c r="R163" s="78"/>
      <c r="S163" s="78"/>
      <c r="T163" s="78"/>
      <c r="U163" s="78"/>
      <c r="V163" s="78"/>
      <c r="W163" s="76"/>
      <c r="X163" s="76"/>
      <c r="Y163" s="76"/>
      <c r="Z163" s="76"/>
      <c r="AA163" s="76"/>
      <c r="AB163" s="76"/>
    </row>
    <row r="164" spans="1:28" s="2" customFormat="1" ht="13.5" customHeight="1" thickBot="1" x14ac:dyDescent="0.25">
      <c r="A164" s="21"/>
      <c r="B164" s="99" t="s">
        <v>24</v>
      </c>
      <c r="C164" s="25" t="s">
        <v>63</v>
      </c>
      <c r="D164" s="155"/>
      <c r="E164" s="107"/>
      <c r="F164" s="108"/>
      <c r="G164" s="108"/>
      <c r="H164" s="108"/>
      <c r="I164" s="108"/>
      <c r="J164" s="253"/>
      <c r="K164" s="241"/>
      <c r="L164" s="72"/>
      <c r="M164" s="72"/>
      <c r="N164" s="72"/>
      <c r="O164" s="72"/>
      <c r="P164" s="72"/>
      <c r="Q164" s="73"/>
      <c r="R164" s="74"/>
      <c r="S164" s="74"/>
      <c r="T164" s="74"/>
      <c r="U164" s="74"/>
      <c r="V164" s="74"/>
      <c r="W164" s="72"/>
      <c r="X164" s="72"/>
      <c r="Y164" s="72"/>
      <c r="Z164" s="72"/>
      <c r="AA164" s="72"/>
      <c r="AB164" s="72"/>
    </row>
    <row r="165" spans="1:28" s="2" customFormat="1" ht="13.5" customHeight="1" x14ac:dyDescent="0.2">
      <c r="A165" s="20">
        <v>48</v>
      </c>
      <c r="B165" s="98"/>
      <c r="C165" s="98"/>
      <c r="D165" s="105">
        <v>33.36</v>
      </c>
      <c r="E165" s="105">
        <v>34.75</v>
      </c>
      <c r="F165" s="105">
        <v>36.14</v>
      </c>
      <c r="G165" s="105">
        <v>37.58</v>
      </c>
      <c r="H165" s="105">
        <v>39.090000000000003</v>
      </c>
      <c r="I165" s="105">
        <v>40.65</v>
      </c>
      <c r="J165" s="251">
        <v>42.28</v>
      </c>
      <c r="K165" s="240"/>
      <c r="L165" s="69">
        <v>0.04</v>
      </c>
      <c r="M165" s="69">
        <v>3.9844999999999998E-2</v>
      </c>
      <c r="N165" s="69">
        <v>4.0181000000000001E-2</v>
      </c>
      <c r="O165" s="69">
        <v>3.9907999999999999E-2</v>
      </c>
      <c r="P165" s="69">
        <v>4.0098000000000002E-2</v>
      </c>
      <c r="Q165" s="119">
        <v>34.747610000000002</v>
      </c>
      <c r="R165" s="119">
        <v>36.137509999999999</v>
      </c>
      <c r="S165" s="119">
        <v>37.583019999999998</v>
      </c>
      <c r="T165" s="119">
        <v>39.086350000000003</v>
      </c>
      <c r="U165" s="119">
        <v>40.649799999999999</v>
      </c>
      <c r="V165" s="119">
        <v>42.275799999999997</v>
      </c>
      <c r="W165" s="69"/>
      <c r="X165" s="69">
        <v>0.04</v>
      </c>
      <c r="Y165" s="69">
        <v>0.04</v>
      </c>
      <c r="Z165" s="69">
        <v>0.04</v>
      </c>
      <c r="AA165" s="69">
        <v>0.04</v>
      </c>
      <c r="AB165" s="69">
        <v>0.04</v>
      </c>
    </row>
    <row r="166" spans="1:28" s="2" customFormat="1" ht="13.5" customHeight="1" x14ac:dyDescent="0.2">
      <c r="A166" s="17"/>
      <c r="B166" s="98"/>
      <c r="C166" s="98"/>
      <c r="D166" s="106">
        <v>69384</v>
      </c>
      <c r="E166" s="106">
        <v>72275</v>
      </c>
      <c r="F166" s="106">
        <v>75166</v>
      </c>
      <c r="G166" s="106">
        <v>78173</v>
      </c>
      <c r="H166" s="106">
        <v>81300</v>
      </c>
      <c r="I166" s="106">
        <v>84552</v>
      </c>
      <c r="J166" s="252">
        <v>87934</v>
      </c>
      <c r="K166" s="240">
        <v>2.5073999999999999E-2</v>
      </c>
      <c r="L166" s="69">
        <v>2.4957E-2</v>
      </c>
      <c r="M166" s="69">
        <v>2.4816000000000001E-2</v>
      </c>
      <c r="N166" s="69">
        <v>2.5177000000000001E-2</v>
      </c>
      <c r="O166" s="69">
        <v>2.4962000000000002E-2</v>
      </c>
      <c r="P166" s="69">
        <v>2.5218000000000001E-2</v>
      </c>
      <c r="Q166" s="70">
        <v>72275.0288</v>
      </c>
      <c r="R166" s="71">
        <v>75166.020799999998</v>
      </c>
      <c r="S166" s="71">
        <v>78172.681599999996</v>
      </c>
      <c r="T166" s="71">
        <v>81299.607999999993</v>
      </c>
      <c r="U166" s="71">
        <v>84551.584000000003</v>
      </c>
      <c r="V166" s="71">
        <v>87933.664000000004</v>
      </c>
      <c r="W166" s="69">
        <v>2.5000000000000001E-2</v>
      </c>
      <c r="X166" s="69">
        <v>2.5000000000000001E-2</v>
      </c>
      <c r="Y166" s="69">
        <v>2.5000000000000001E-2</v>
      </c>
      <c r="Z166" s="69">
        <v>2.5000000000000001E-2</v>
      </c>
      <c r="AA166" s="69">
        <v>2.5000000000000001E-2</v>
      </c>
      <c r="AB166" s="69">
        <v>2.5000000000000001E-2</v>
      </c>
    </row>
    <row r="167" spans="1:28" s="2" customFormat="1" ht="13.5" customHeight="1" thickBot="1" x14ac:dyDescent="0.25">
      <c r="A167" s="21"/>
      <c r="B167" s="93"/>
      <c r="C167" s="10"/>
      <c r="D167" s="155"/>
      <c r="E167" s="107"/>
      <c r="F167" s="108"/>
      <c r="G167" s="108"/>
      <c r="H167" s="108"/>
      <c r="I167" s="108"/>
      <c r="J167" s="253"/>
      <c r="K167" s="241"/>
      <c r="L167" s="72"/>
      <c r="M167" s="72"/>
      <c r="N167" s="72"/>
      <c r="O167" s="72"/>
      <c r="P167" s="72"/>
      <c r="Q167" s="73"/>
      <c r="R167" s="74"/>
      <c r="S167" s="74"/>
      <c r="T167" s="74"/>
      <c r="U167" s="74"/>
      <c r="V167" s="74"/>
      <c r="W167" s="72"/>
      <c r="X167" s="72"/>
      <c r="Y167" s="72"/>
      <c r="Z167" s="72"/>
      <c r="AA167" s="72"/>
      <c r="AB167" s="72"/>
    </row>
    <row r="168" spans="1:28" s="2" customFormat="1" ht="13.5" customHeight="1" x14ac:dyDescent="0.2">
      <c r="A168" s="20">
        <v>49</v>
      </c>
      <c r="B168" s="144" t="s">
        <v>26</v>
      </c>
      <c r="C168" s="9" t="s">
        <v>39</v>
      </c>
      <c r="D168" s="105">
        <v>34.19</v>
      </c>
      <c r="E168" s="105">
        <v>35.619999999999997</v>
      </c>
      <c r="F168" s="105">
        <v>37.04</v>
      </c>
      <c r="G168" s="105">
        <v>38.520000000000003</v>
      </c>
      <c r="H168" s="105">
        <v>40.06</v>
      </c>
      <c r="I168" s="105">
        <v>41.67</v>
      </c>
      <c r="J168" s="251">
        <v>43.33</v>
      </c>
      <c r="K168" s="240"/>
      <c r="L168" s="69">
        <v>3.9864999999999998E-2</v>
      </c>
      <c r="M168" s="69">
        <v>3.9956999999999999E-2</v>
      </c>
      <c r="N168" s="69">
        <v>3.9979000000000001E-2</v>
      </c>
      <c r="O168" s="69">
        <v>4.0189999999999997E-2</v>
      </c>
      <c r="P168" s="69">
        <v>3.9836999999999997E-2</v>
      </c>
      <c r="Q168" s="119">
        <v>35.616289999999999</v>
      </c>
      <c r="R168" s="119">
        <v>37.040950000000002</v>
      </c>
      <c r="S168" s="119">
        <v>38.52261</v>
      </c>
      <c r="T168" s="119">
        <v>40.063519999999997</v>
      </c>
      <c r="U168" s="119">
        <v>41.666040000000002</v>
      </c>
      <c r="V168" s="119">
        <v>43.332689999999999</v>
      </c>
      <c r="W168" s="69"/>
      <c r="X168" s="69">
        <v>0.04</v>
      </c>
      <c r="Y168" s="69">
        <v>4.0001000000000002E-2</v>
      </c>
      <c r="Z168" s="69">
        <v>0.04</v>
      </c>
      <c r="AA168" s="69">
        <v>3.9999E-2</v>
      </c>
      <c r="AB168" s="69">
        <v>0.04</v>
      </c>
    </row>
    <row r="169" spans="1:28" s="2" customFormat="1" ht="13.5" customHeight="1" x14ac:dyDescent="0.2">
      <c r="A169" s="17"/>
      <c r="B169" s="90" t="s">
        <v>155</v>
      </c>
      <c r="C169" s="3" t="s">
        <v>39</v>
      </c>
      <c r="D169" s="106">
        <v>71119</v>
      </c>
      <c r="E169" s="106">
        <v>74082</v>
      </c>
      <c r="F169" s="106">
        <v>77045</v>
      </c>
      <c r="G169" s="106">
        <v>80127</v>
      </c>
      <c r="H169" s="106">
        <v>83332</v>
      </c>
      <c r="I169" s="106">
        <v>86665</v>
      </c>
      <c r="J169" s="252">
        <v>90132</v>
      </c>
      <c r="K169" s="240">
        <v>2.5035999999999999E-2</v>
      </c>
      <c r="L169" s="69">
        <v>2.4903000000000002E-2</v>
      </c>
      <c r="M169" s="69">
        <v>2.5013000000000001E-2</v>
      </c>
      <c r="N169" s="69">
        <v>2.4815E-2</v>
      </c>
      <c r="O169" s="69">
        <v>2.5092E-2</v>
      </c>
      <c r="P169" s="69">
        <v>2.4833999999999998E-2</v>
      </c>
      <c r="Q169" s="70">
        <v>74081.883199999997</v>
      </c>
      <c r="R169" s="71">
        <v>77045.176000000007</v>
      </c>
      <c r="S169" s="71">
        <v>80127.0288</v>
      </c>
      <c r="T169" s="71">
        <v>83332.121599999999</v>
      </c>
      <c r="U169" s="71">
        <v>86665.363200000007</v>
      </c>
      <c r="V169" s="71">
        <v>90131.995200000005</v>
      </c>
      <c r="W169" s="69">
        <v>2.5000000000000001E-2</v>
      </c>
      <c r="X169" s="69">
        <v>2.5000000000000001E-2</v>
      </c>
      <c r="Y169" s="69">
        <v>2.5000000000000001E-2</v>
      </c>
      <c r="Z169" s="69">
        <v>2.5000000000000001E-2</v>
      </c>
      <c r="AA169" s="69">
        <v>2.5000000000000001E-2</v>
      </c>
      <c r="AB169" s="69">
        <v>2.5000000000000001E-2</v>
      </c>
    </row>
    <row r="170" spans="1:28" s="2" customFormat="1" ht="13.5" customHeight="1" x14ac:dyDescent="0.2">
      <c r="A170" s="17"/>
      <c r="B170" s="90" t="s">
        <v>163</v>
      </c>
      <c r="C170" s="3" t="s">
        <v>39</v>
      </c>
      <c r="D170" s="142"/>
      <c r="E170" s="142"/>
      <c r="F170" s="142"/>
      <c r="G170" s="142"/>
      <c r="H170" s="142"/>
      <c r="I170" s="142"/>
      <c r="J170" s="259"/>
      <c r="K170" s="240"/>
      <c r="L170" s="69"/>
      <c r="M170" s="69"/>
      <c r="N170" s="69"/>
      <c r="O170" s="69"/>
      <c r="P170" s="69"/>
      <c r="Q170" s="181"/>
      <c r="R170" s="182"/>
      <c r="S170" s="182"/>
      <c r="T170" s="182"/>
      <c r="U170" s="182"/>
      <c r="V170" s="182"/>
      <c r="W170" s="69"/>
      <c r="X170" s="69"/>
      <c r="Y170" s="69"/>
      <c r="Z170" s="69"/>
      <c r="AA170" s="69"/>
      <c r="AB170" s="69"/>
    </row>
    <row r="171" spans="1:28" s="2" customFormat="1" ht="13.5" customHeight="1" x14ac:dyDescent="0.2">
      <c r="A171" s="17"/>
      <c r="B171" s="90" t="s">
        <v>97</v>
      </c>
      <c r="C171" s="30" t="s">
        <v>39</v>
      </c>
      <c r="D171" s="142"/>
      <c r="E171" s="142"/>
      <c r="F171" s="142"/>
      <c r="G171" s="142"/>
      <c r="H171" s="142"/>
      <c r="I171" s="142"/>
      <c r="J171" s="259"/>
      <c r="K171" s="240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</row>
    <row r="172" spans="1:28" s="2" customFormat="1" ht="10.8" thickBot="1" x14ac:dyDescent="0.25">
      <c r="A172" s="21"/>
      <c r="B172" s="99"/>
      <c r="C172" s="25"/>
      <c r="D172" s="155"/>
      <c r="E172" s="107"/>
      <c r="F172" s="108"/>
      <c r="G172" s="108"/>
      <c r="H172" s="108"/>
      <c r="I172" s="108"/>
      <c r="J172" s="253"/>
      <c r="K172" s="241"/>
      <c r="L172" s="72"/>
      <c r="M172" s="72"/>
      <c r="N172" s="72"/>
      <c r="O172" s="72"/>
      <c r="P172" s="72"/>
      <c r="Q172" s="73"/>
      <c r="R172" s="74"/>
      <c r="S172" s="74"/>
      <c r="T172" s="74"/>
      <c r="U172" s="74"/>
      <c r="V172" s="74"/>
      <c r="W172" s="72"/>
      <c r="X172" s="72"/>
      <c r="Y172" s="72"/>
      <c r="Z172" s="72"/>
      <c r="AA172" s="72"/>
      <c r="AB172" s="72"/>
    </row>
    <row r="173" spans="1:28" s="2" customFormat="1" ht="13.5" customHeight="1" x14ac:dyDescent="0.2">
      <c r="A173" s="20">
        <v>50</v>
      </c>
      <c r="B173" s="94" t="s">
        <v>28</v>
      </c>
      <c r="C173" s="94" t="s">
        <v>63</v>
      </c>
      <c r="D173" s="105">
        <v>35.049999999999997</v>
      </c>
      <c r="E173" s="105">
        <v>36.51</v>
      </c>
      <c r="F173" s="105">
        <v>37.97</v>
      </c>
      <c r="G173" s="105">
        <v>39.49</v>
      </c>
      <c r="H173" s="105">
        <v>41.07</v>
      </c>
      <c r="I173" s="105">
        <v>42.71</v>
      </c>
      <c r="J173" s="251">
        <v>44.42</v>
      </c>
      <c r="K173" s="240"/>
      <c r="L173" s="69">
        <v>3.9988999999999997E-2</v>
      </c>
      <c r="M173" s="69">
        <v>4.0031999999999998E-2</v>
      </c>
      <c r="N173" s="69">
        <v>4.0009999999999997E-2</v>
      </c>
      <c r="O173" s="69">
        <v>3.9932000000000002E-2</v>
      </c>
      <c r="P173" s="69">
        <v>4.0037000000000003E-2</v>
      </c>
      <c r="Q173" s="119">
        <v>36.506720000000001</v>
      </c>
      <c r="R173" s="119">
        <v>37.96698</v>
      </c>
      <c r="S173" s="119">
        <v>39.485660000000003</v>
      </c>
      <c r="T173" s="119">
        <v>41.065109999999997</v>
      </c>
      <c r="U173" s="119">
        <v>42.707689999999999</v>
      </c>
      <c r="V173" s="119">
        <v>44.416029999999999</v>
      </c>
      <c r="W173" s="69"/>
      <c r="X173" s="69">
        <v>0.04</v>
      </c>
      <c r="Y173" s="69">
        <v>0.04</v>
      </c>
      <c r="Z173" s="69">
        <v>4.0001000000000002E-2</v>
      </c>
      <c r="AA173" s="69">
        <v>3.9999E-2</v>
      </c>
      <c r="AB173" s="69">
        <v>4.0001000000000002E-2</v>
      </c>
    </row>
    <row r="174" spans="1:28" s="11" customFormat="1" ht="13.5" customHeight="1" x14ac:dyDescent="0.2">
      <c r="A174" s="17"/>
      <c r="B174" s="134" t="s">
        <v>171</v>
      </c>
      <c r="C174" s="3" t="s">
        <v>39</v>
      </c>
      <c r="D174" s="106">
        <v>72897</v>
      </c>
      <c r="E174" s="106">
        <v>75934</v>
      </c>
      <c r="F174" s="106">
        <v>78971</v>
      </c>
      <c r="G174" s="106">
        <v>82130</v>
      </c>
      <c r="H174" s="106">
        <v>85415</v>
      </c>
      <c r="I174" s="106">
        <v>88832</v>
      </c>
      <c r="J174" s="252">
        <v>92385</v>
      </c>
      <c r="K174" s="240">
        <v>2.4986000000000001E-2</v>
      </c>
      <c r="L174" s="69">
        <v>2.5107999999999998E-2</v>
      </c>
      <c r="M174" s="69">
        <v>2.5182E-2</v>
      </c>
      <c r="N174" s="69">
        <v>2.5211999999999998E-2</v>
      </c>
      <c r="O174" s="69">
        <v>2.4958000000000001E-2</v>
      </c>
      <c r="P174" s="69">
        <v>2.5156000000000001E-2</v>
      </c>
      <c r="Q174" s="70">
        <v>75933.977599999998</v>
      </c>
      <c r="R174" s="71">
        <v>78971.318400000004</v>
      </c>
      <c r="S174" s="71">
        <v>82130.1728</v>
      </c>
      <c r="T174" s="71">
        <v>85415.428799999994</v>
      </c>
      <c r="U174" s="71">
        <v>88831.995200000005</v>
      </c>
      <c r="V174" s="71">
        <v>92385.342399999994</v>
      </c>
      <c r="W174" s="69">
        <v>2.5000999999999999E-2</v>
      </c>
      <c r="X174" s="69">
        <v>2.5000000000000001E-2</v>
      </c>
      <c r="Y174" s="69">
        <v>2.5000000000000001E-2</v>
      </c>
      <c r="Z174" s="69">
        <v>2.5000000000000001E-2</v>
      </c>
      <c r="AA174" s="69">
        <v>2.5000000000000001E-2</v>
      </c>
      <c r="AB174" s="69">
        <v>2.5000999999999999E-2</v>
      </c>
    </row>
    <row r="175" spans="1:28" s="11" customFormat="1" ht="13.5" customHeight="1" x14ac:dyDescent="0.2">
      <c r="A175" s="17"/>
      <c r="B175" s="90" t="s">
        <v>182</v>
      </c>
      <c r="C175" s="285" t="s">
        <v>63</v>
      </c>
      <c r="D175" s="154"/>
      <c r="E175" s="111"/>
      <c r="F175" s="112"/>
      <c r="G175" s="112"/>
      <c r="H175" s="112"/>
      <c r="I175" s="112"/>
      <c r="J175" s="256"/>
      <c r="K175" s="213"/>
      <c r="L175" s="75"/>
      <c r="M175" s="75"/>
      <c r="N175" s="75"/>
      <c r="O175" s="75"/>
      <c r="P175" s="75"/>
      <c r="Q175" s="70"/>
      <c r="R175" s="71"/>
      <c r="S175" s="71"/>
      <c r="T175" s="71"/>
      <c r="U175" s="71"/>
      <c r="V175" s="71"/>
      <c r="W175" s="75"/>
      <c r="X175" s="75"/>
      <c r="Y175" s="75"/>
      <c r="Z175" s="75"/>
      <c r="AA175" s="75"/>
      <c r="AB175" s="75"/>
    </row>
    <row r="176" spans="1:28" s="11" customFormat="1" ht="13.5" customHeight="1" x14ac:dyDescent="0.2">
      <c r="A176" s="17"/>
      <c r="B176" s="90" t="s">
        <v>175</v>
      </c>
      <c r="C176" s="3" t="s">
        <v>39</v>
      </c>
      <c r="D176" s="154"/>
      <c r="E176" s="111"/>
      <c r="F176" s="112"/>
      <c r="G176" s="112"/>
      <c r="H176" s="112"/>
      <c r="I176" s="112"/>
      <c r="J176" s="256"/>
      <c r="K176" s="213"/>
      <c r="L176" s="75"/>
      <c r="M176" s="75"/>
      <c r="N176" s="75"/>
      <c r="O176" s="75"/>
      <c r="P176" s="75"/>
      <c r="Q176" s="70"/>
      <c r="R176" s="71"/>
      <c r="S176" s="71"/>
      <c r="T176" s="71"/>
      <c r="U176" s="71"/>
      <c r="V176" s="71"/>
      <c r="W176" s="75"/>
      <c r="X176" s="75"/>
      <c r="Y176" s="75"/>
      <c r="Z176" s="75"/>
      <c r="AA176" s="75"/>
      <c r="AB176" s="75"/>
    </row>
    <row r="177" spans="1:28" s="11" customFormat="1" ht="13.5" customHeight="1" x14ac:dyDescent="0.2">
      <c r="A177" s="17"/>
      <c r="B177" s="94" t="s">
        <v>30</v>
      </c>
      <c r="C177" s="3" t="s">
        <v>39</v>
      </c>
      <c r="D177" s="154"/>
      <c r="E177" s="177"/>
      <c r="F177" s="112"/>
      <c r="G177" s="112"/>
      <c r="H177" s="112"/>
      <c r="I177" s="112"/>
      <c r="J177" s="256"/>
      <c r="K177" s="213"/>
      <c r="L177" s="75"/>
      <c r="M177" s="75"/>
      <c r="N177" s="75"/>
      <c r="O177" s="75"/>
      <c r="P177" s="75"/>
      <c r="Q177" s="70"/>
      <c r="R177" s="71"/>
      <c r="S177" s="71"/>
      <c r="T177" s="71"/>
      <c r="U177" s="71"/>
      <c r="V177" s="71"/>
      <c r="W177" s="75"/>
      <c r="X177" s="75"/>
      <c r="Y177" s="75"/>
      <c r="Z177" s="75"/>
      <c r="AA177" s="75"/>
      <c r="AB177" s="75"/>
    </row>
    <row r="178" spans="1:28" s="11" customFormat="1" ht="13.5" customHeight="1" x14ac:dyDescent="0.2">
      <c r="A178" s="17"/>
      <c r="B178" s="90" t="s">
        <v>76</v>
      </c>
      <c r="C178" s="5" t="s">
        <v>63</v>
      </c>
      <c r="D178" s="156"/>
      <c r="E178" s="111"/>
      <c r="F178" s="112"/>
      <c r="G178" s="112"/>
      <c r="H178" s="112"/>
      <c r="I178" s="112"/>
      <c r="J178" s="256"/>
      <c r="K178" s="213"/>
      <c r="L178" s="75"/>
      <c r="M178" s="75"/>
      <c r="N178" s="75"/>
      <c r="O178" s="75"/>
      <c r="P178" s="75"/>
      <c r="Q178" s="70"/>
      <c r="R178" s="71"/>
      <c r="S178" s="71"/>
      <c r="T178" s="71"/>
      <c r="U178" s="71"/>
      <c r="V178" s="71"/>
      <c r="W178" s="75"/>
      <c r="X178" s="75"/>
      <c r="Y178" s="75"/>
      <c r="Z178" s="75"/>
      <c r="AA178" s="75"/>
      <c r="AB178" s="75"/>
    </row>
    <row r="179" spans="1:28" s="11" customFormat="1" ht="13.5" customHeight="1" x14ac:dyDescent="0.2">
      <c r="A179" s="17"/>
      <c r="B179" s="90" t="s">
        <v>110</v>
      </c>
      <c r="C179" s="5" t="s">
        <v>63</v>
      </c>
      <c r="D179" s="156"/>
      <c r="E179" s="111"/>
      <c r="F179" s="112"/>
      <c r="G179" s="112"/>
      <c r="H179" s="112"/>
      <c r="I179" s="112"/>
      <c r="J179" s="256"/>
      <c r="K179" s="213"/>
      <c r="L179" s="75"/>
      <c r="M179" s="75"/>
      <c r="N179" s="75"/>
      <c r="O179" s="75"/>
      <c r="P179" s="75"/>
      <c r="Q179" s="70"/>
      <c r="R179" s="71"/>
      <c r="S179" s="71"/>
      <c r="T179" s="71"/>
      <c r="U179" s="71"/>
      <c r="V179" s="71"/>
      <c r="W179" s="75"/>
      <c r="X179" s="75"/>
      <c r="Y179" s="75"/>
      <c r="Z179" s="75"/>
      <c r="AA179" s="75"/>
      <c r="AB179" s="75"/>
    </row>
    <row r="180" spans="1:28" s="11" customFormat="1" ht="13.5" customHeight="1" x14ac:dyDescent="0.2">
      <c r="A180" s="17"/>
      <c r="B180" s="209" t="s">
        <v>189</v>
      </c>
      <c r="C180" s="211" t="s">
        <v>39</v>
      </c>
      <c r="D180" s="156"/>
      <c r="E180" s="111"/>
      <c r="F180" s="112"/>
      <c r="G180" s="112"/>
      <c r="H180" s="112"/>
      <c r="I180" s="112"/>
      <c r="J180" s="256"/>
      <c r="K180" s="213"/>
      <c r="L180" s="75"/>
      <c r="M180" s="75"/>
      <c r="N180" s="75"/>
      <c r="O180" s="75"/>
      <c r="P180" s="75"/>
      <c r="Q180" s="70"/>
      <c r="R180" s="71"/>
      <c r="S180" s="71"/>
      <c r="T180" s="71"/>
      <c r="U180" s="71"/>
      <c r="V180" s="71"/>
      <c r="W180" s="75"/>
      <c r="X180" s="75"/>
      <c r="Y180" s="75"/>
      <c r="Z180" s="75"/>
      <c r="AA180" s="75"/>
      <c r="AB180" s="75"/>
    </row>
    <row r="181" spans="1:28" s="2" customFormat="1" ht="13.5" customHeight="1" thickBot="1" x14ac:dyDescent="0.25">
      <c r="A181" s="22"/>
      <c r="B181" s="209"/>
      <c r="C181" s="180"/>
      <c r="D181" s="156"/>
      <c r="E181" s="107"/>
      <c r="F181" s="108"/>
      <c r="G181" s="108"/>
      <c r="H181" s="108"/>
      <c r="I181" s="108"/>
      <c r="J181" s="253"/>
      <c r="K181" s="241"/>
      <c r="L181" s="72"/>
      <c r="M181" s="72"/>
      <c r="N181" s="72"/>
      <c r="O181" s="72"/>
      <c r="P181" s="72"/>
      <c r="Q181" s="73"/>
      <c r="R181" s="74"/>
      <c r="S181" s="74"/>
      <c r="T181" s="74"/>
      <c r="U181" s="74"/>
      <c r="V181" s="74"/>
      <c r="W181" s="72"/>
      <c r="X181" s="72"/>
      <c r="Y181" s="72"/>
      <c r="Z181" s="72"/>
      <c r="AA181" s="72"/>
      <c r="AB181" s="72"/>
    </row>
    <row r="182" spans="1:28" s="2" customFormat="1" ht="13.5" customHeight="1" x14ac:dyDescent="0.2">
      <c r="A182" s="20">
        <v>51</v>
      </c>
      <c r="B182" s="89" t="s">
        <v>148</v>
      </c>
      <c r="C182" s="9" t="s">
        <v>39</v>
      </c>
      <c r="D182" s="105">
        <v>35.92</v>
      </c>
      <c r="E182" s="105">
        <v>37.42</v>
      </c>
      <c r="F182" s="105">
        <v>38.92</v>
      </c>
      <c r="G182" s="105">
        <v>40.47</v>
      </c>
      <c r="H182" s="105">
        <v>42.09</v>
      </c>
      <c r="I182" s="105">
        <v>43.78</v>
      </c>
      <c r="J182" s="251">
        <v>45.53</v>
      </c>
      <c r="K182" s="240"/>
      <c r="L182" s="69">
        <v>4.0085999999999997E-2</v>
      </c>
      <c r="M182" s="69">
        <v>3.9824999999999999E-2</v>
      </c>
      <c r="N182" s="69">
        <v>4.0030000000000003E-2</v>
      </c>
      <c r="O182" s="69">
        <v>4.0152E-2</v>
      </c>
      <c r="P182" s="69">
        <v>3.9973000000000002E-2</v>
      </c>
      <c r="Q182" s="119">
        <v>37.41939</v>
      </c>
      <c r="R182" s="119">
        <v>38.916159999999998</v>
      </c>
      <c r="S182" s="119">
        <v>40.472810000000003</v>
      </c>
      <c r="T182" s="119">
        <v>42.091720000000002</v>
      </c>
      <c r="U182" s="119">
        <v>43.775399999999998</v>
      </c>
      <c r="V182" s="119">
        <v>45.526409999999998</v>
      </c>
      <c r="W182" s="69"/>
      <c r="X182" s="69">
        <v>0.04</v>
      </c>
      <c r="Y182" s="69">
        <v>0.04</v>
      </c>
      <c r="Z182" s="69">
        <v>0.04</v>
      </c>
      <c r="AA182" s="69">
        <v>0.04</v>
      </c>
      <c r="AB182" s="69">
        <v>0.04</v>
      </c>
    </row>
    <row r="183" spans="1:28" s="2" customFormat="1" ht="13.5" customHeight="1" x14ac:dyDescent="0.2">
      <c r="A183" s="17"/>
      <c r="B183" s="94" t="s">
        <v>37</v>
      </c>
      <c r="C183" s="3" t="s">
        <v>39</v>
      </c>
      <c r="D183" s="106">
        <v>74719</v>
      </c>
      <c r="E183" s="106">
        <v>77832</v>
      </c>
      <c r="F183" s="106">
        <v>80946</v>
      </c>
      <c r="G183" s="106">
        <v>84183</v>
      </c>
      <c r="H183" s="106">
        <v>87551</v>
      </c>
      <c r="I183" s="106">
        <v>91053</v>
      </c>
      <c r="J183" s="252">
        <v>94695</v>
      </c>
      <c r="K183" s="240">
        <v>2.4924999999999999E-2</v>
      </c>
      <c r="L183" s="69">
        <v>2.5020000000000001E-2</v>
      </c>
      <c r="M183" s="69">
        <v>2.4816000000000001E-2</v>
      </c>
      <c r="N183" s="69">
        <v>2.4836E-2</v>
      </c>
      <c r="O183" s="69">
        <v>2.5052999999999999E-2</v>
      </c>
      <c r="P183" s="69">
        <v>2.4989000000000001E-2</v>
      </c>
      <c r="Q183" s="70">
        <v>77832.331200000001</v>
      </c>
      <c r="R183" s="71">
        <v>80945.612800000003</v>
      </c>
      <c r="S183" s="71">
        <v>84183.444799999997</v>
      </c>
      <c r="T183" s="71">
        <v>87550.777600000001</v>
      </c>
      <c r="U183" s="71">
        <v>91052.831999999995</v>
      </c>
      <c r="V183" s="71">
        <v>94694.932799999995</v>
      </c>
      <c r="W183" s="69">
        <v>2.5000000000000001E-2</v>
      </c>
      <c r="X183" s="69">
        <v>2.5000000000000001E-2</v>
      </c>
      <c r="Y183" s="69">
        <v>2.5000000000000001E-2</v>
      </c>
      <c r="Z183" s="69">
        <v>2.5000000000000001E-2</v>
      </c>
      <c r="AA183" s="69">
        <v>2.5000000000000001E-2</v>
      </c>
      <c r="AB183" s="69">
        <v>2.5000000000000001E-2</v>
      </c>
    </row>
    <row r="184" spans="1:28" s="2" customFormat="1" ht="13.5" customHeight="1" x14ac:dyDescent="0.2">
      <c r="A184" s="17"/>
      <c r="B184" s="94" t="s">
        <v>40</v>
      </c>
      <c r="C184" s="3" t="s">
        <v>39</v>
      </c>
      <c r="D184" s="113"/>
      <c r="E184" s="113"/>
      <c r="F184" s="106"/>
      <c r="G184" s="106"/>
      <c r="H184" s="106"/>
      <c r="I184" s="106"/>
      <c r="J184" s="252"/>
      <c r="K184" s="240"/>
      <c r="L184" s="69"/>
      <c r="M184" s="69"/>
      <c r="N184" s="69"/>
      <c r="O184" s="69"/>
      <c r="P184" s="69"/>
      <c r="Q184" s="70"/>
      <c r="R184" s="71"/>
      <c r="S184" s="71"/>
      <c r="T184" s="71"/>
      <c r="U184" s="71"/>
      <c r="V184" s="71"/>
      <c r="W184" s="69"/>
      <c r="X184" s="69"/>
      <c r="Y184" s="69"/>
      <c r="Z184" s="69"/>
      <c r="AA184" s="69"/>
      <c r="AB184" s="69"/>
    </row>
    <row r="185" spans="1:28" s="2" customFormat="1" ht="13.5" customHeight="1" x14ac:dyDescent="0.2">
      <c r="A185" s="17"/>
      <c r="B185" s="94" t="s">
        <v>170</v>
      </c>
      <c r="C185" s="3" t="s">
        <v>39</v>
      </c>
      <c r="D185" s="113"/>
      <c r="E185" s="113"/>
      <c r="F185" s="106"/>
      <c r="G185" s="106"/>
      <c r="H185" s="106"/>
      <c r="I185" s="106"/>
      <c r="J185" s="252"/>
      <c r="K185" s="240"/>
      <c r="L185" s="69"/>
      <c r="M185" s="69"/>
      <c r="N185" s="69"/>
      <c r="O185" s="69"/>
      <c r="P185" s="69"/>
      <c r="Q185" s="70"/>
      <c r="R185" s="71"/>
      <c r="S185" s="71"/>
      <c r="T185" s="71"/>
      <c r="U185" s="71"/>
      <c r="V185" s="71"/>
      <c r="W185" s="69"/>
      <c r="X185" s="69"/>
      <c r="Y185" s="69"/>
      <c r="Z185" s="69"/>
      <c r="AA185" s="69"/>
      <c r="AB185" s="69"/>
    </row>
    <row r="186" spans="1:28" s="2" customFormat="1" ht="13.5" customHeight="1" x14ac:dyDescent="0.2">
      <c r="A186" s="17"/>
      <c r="B186" s="134" t="s">
        <v>38</v>
      </c>
      <c r="C186" s="3" t="s">
        <v>39</v>
      </c>
      <c r="D186" s="113"/>
      <c r="E186" s="113"/>
      <c r="F186" s="106"/>
      <c r="G186" s="106"/>
      <c r="H186" s="106"/>
      <c r="I186" s="106"/>
      <c r="J186" s="252"/>
      <c r="K186" s="240"/>
      <c r="L186" s="69"/>
      <c r="M186" s="69"/>
      <c r="N186" s="69"/>
      <c r="O186" s="69"/>
      <c r="P186" s="69"/>
      <c r="Q186" s="70"/>
      <c r="R186" s="71"/>
      <c r="S186" s="71"/>
      <c r="T186" s="71"/>
      <c r="U186" s="71"/>
      <c r="V186" s="71"/>
      <c r="W186" s="69"/>
      <c r="X186" s="69"/>
      <c r="Y186" s="69"/>
      <c r="Z186" s="69"/>
      <c r="AA186" s="69"/>
      <c r="AB186" s="69"/>
    </row>
    <row r="187" spans="1:28" s="2" customFormat="1" ht="13.5" customHeight="1" x14ac:dyDescent="0.2">
      <c r="A187" s="17"/>
      <c r="B187" s="94" t="s">
        <v>27</v>
      </c>
      <c r="C187" s="3" t="s">
        <v>63</v>
      </c>
      <c r="D187" s="113"/>
      <c r="E187" s="113"/>
      <c r="F187" s="106"/>
      <c r="G187" s="106"/>
      <c r="H187" s="106"/>
      <c r="I187" s="106"/>
      <c r="J187" s="252"/>
      <c r="K187" s="240"/>
      <c r="L187" s="69"/>
      <c r="M187" s="69"/>
      <c r="N187" s="69"/>
      <c r="O187" s="69"/>
      <c r="P187" s="69"/>
      <c r="Q187" s="70"/>
      <c r="R187" s="71"/>
      <c r="S187" s="71"/>
      <c r="T187" s="71"/>
      <c r="U187" s="71"/>
      <c r="V187" s="71"/>
      <c r="W187" s="69"/>
      <c r="X187" s="69"/>
      <c r="Y187" s="69"/>
      <c r="Z187" s="69"/>
      <c r="AA187" s="69"/>
      <c r="AB187" s="69"/>
    </row>
    <row r="188" spans="1:28" s="2" customFormat="1" ht="13.5" customHeight="1" x14ac:dyDescent="0.2">
      <c r="A188" s="269"/>
      <c r="B188" s="90" t="s">
        <v>165</v>
      </c>
      <c r="C188" s="5" t="s">
        <v>39</v>
      </c>
      <c r="D188" s="5"/>
      <c r="E188" s="110"/>
      <c r="F188" s="110"/>
      <c r="G188" s="110"/>
      <c r="H188" s="110"/>
      <c r="I188" s="110"/>
      <c r="J188" s="254"/>
      <c r="K188" s="271"/>
      <c r="L188" s="76"/>
      <c r="M188" s="76"/>
      <c r="N188" s="76"/>
      <c r="O188" s="76"/>
      <c r="P188" s="76"/>
      <c r="Q188" s="77"/>
      <c r="R188" s="78"/>
      <c r="S188" s="78"/>
      <c r="T188" s="78"/>
      <c r="U188" s="78"/>
      <c r="V188" s="78"/>
      <c r="W188" s="76"/>
      <c r="X188" s="76"/>
      <c r="Y188" s="76"/>
      <c r="Z188" s="76"/>
      <c r="AA188" s="76"/>
      <c r="AB188" s="76"/>
    </row>
    <row r="189" spans="1:28" s="2" customFormat="1" ht="13.5" customHeight="1" thickBot="1" x14ac:dyDescent="0.25">
      <c r="A189" s="270"/>
      <c r="B189" s="91"/>
      <c r="C189" s="5"/>
      <c r="D189" s="156"/>
      <c r="E189" s="109"/>
      <c r="F189" s="108"/>
      <c r="G189" s="110"/>
      <c r="H189" s="108"/>
      <c r="I189" s="108"/>
      <c r="J189" s="254"/>
      <c r="K189" s="242"/>
      <c r="L189" s="76"/>
      <c r="M189" s="76"/>
      <c r="N189" s="72"/>
      <c r="O189" s="72"/>
      <c r="P189" s="76"/>
      <c r="Q189" s="77"/>
      <c r="R189" s="78"/>
      <c r="S189" s="78"/>
      <c r="T189" s="78"/>
      <c r="U189" s="78"/>
      <c r="V189" s="78"/>
      <c r="W189" s="72"/>
      <c r="X189" s="72"/>
      <c r="Y189" s="72"/>
      <c r="Z189" s="76"/>
      <c r="AA189" s="76"/>
      <c r="AB189" s="72"/>
    </row>
    <row r="190" spans="1:28" s="2" customFormat="1" ht="13.5" customHeight="1" x14ac:dyDescent="0.2">
      <c r="A190" s="20">
        <v>52</v>
      </c>
      <c r="B190" s="169"/>
      <c r="C190" s="238"/>
      <c r="D190" s="105">
        <v>36.82</v>
      </c>
      <c r="E190" s="105">
        <v>38.35</v>
      </c>
      <c r="F190" s="105">
        <v>39.89</v>
      </c>
      <c r="G190" s="105">
        <v>41.48</v>
      </c>
      <c r="H190" s="105">
        <v>43.14</v>
      </c>
      <c r="I190" s="105">
        <v>44.87</v>
      </c>
      <c r="J190" s="251">
        <v>46.66</v>
      </c>
      <c r="K190" s="273"/>
      <c r="L190" s="272">
        <v>4.0155999999999997E-2</v>
      </c>
      <c r="M190" s="272">
        <v>3.986E-2</v>
      </c>
      <c r="N190" s="69">
        <v>4.0018999999999999E-2</v>
      </c>
      <c r="O190" s="69">
        <v>4.0101999999999999E-2</v>
      </c>
      <c r="P190" s="272">
        <v>3.9892999999999998E-2</v>
      </c>
      <c r="Q190" s="119">
        <v>38.354860000000002</v>
      </c>
      <c r="R190" s="119">
        <v>39.889069999999997</v>
      </c>
      <c r="S190" s="119">
        <v>41.48462</v>
      </c>
      <c r="T190" s="119">
        <v>43.144030000000001</v>
      </c>
      <c r="U190" s="119">
        <v>44.869790000000002</v>
      </c>
      <c r="V190" s="119">
        <v>46.664580000000001</v>
      </c>
      <c r="W190" s="69"/>
      <c r="X190" s="69">
        <v>0.04</v>
      </c>
      <c r="Y190" s="69">
        <v>0.04</v>
      </c>
      <c r="Z190" s="272">
        <v>4.0001000000000002E-2</v>
      </c>
      <c r="AA190" s="272">
        <v>0.04</v>
      </c>
      <c r="AB190" s="69">
        <v>0.04</v>
      </c>
    </row>
    <row r="191" spans="1:28" s="2" customFormat="1" ht="13.5" customHeight="1" x14ac:dyDescent="0.2">
      <c r="A191" s="17" t="s">
        <v>85</v>
      </c>
      <c r="B191" s="239"/>
      <c r="C191" s="7"/>
      <c r="D191" s="106">
        <v>76587</v>
      </c>
      <c r="E191" s="106">
        <v>79778</v>
      </c>
      <c r="F191" s="106">
        <v>82969</v>
      </c>
      <c r="G191" s="106">
        <v>86288</v>
      </c>
      <c r="H191" s="106">
        <v>89740</v>
      </c>
      <c r="I191" s="106">
        <v>93329</v>
      </c>
      <c r="J191" s="252">
        <v>97062</v>
      </c>
      <c r="K191" s="240">
        <v>2.4853E-2</v>
      </c>
      <c r="L191" s="69">
        <v>2.4923000000000001E-2</v>
      </c>
      <c r="M191" s="69">
        <v>2.4957E-2</v>
      </c>
      <c r="N191" s="69">
        <v>2.4947E-2</v>
      </c>
      <c r="O191" s="69">
        <v>2.4896999999999999E-2</v>
      </c>
      <c r="P191" s="69">
        <v>2.4819000000000001E-2</v>
      </c>
      <c r="Q191" s="70">
        <v>79778.108800000002</v>
      </c>
      <c r="R191" s="71">
        <v>82969.265599999999</v>
      </c>
      <c r="S191" s="71">
        <v>86288.009600000005</v>
      </c>
      <c r="T191" s="71">
        <v>89739.582399999999</v>
      </c>
      <c r="U191" s="71">
        <v>93329.163199999995</v>
      </c>
      <c r="V191" s="71">
        <v>97062.326400000005</v>
      </c>
      <c r="W191" s="69">
        <v>2.5000000000000001E-2</v>
      </c>
      <c r="X191" s="69">
        <v>2.5000000000000001E-2</v>
      </c>
      <c r="Y191" s="69">
        <v>2.5000000000000001E-2</v>
      </c>
      <c r="Z191" s="69">
        <v>2.5000000000000001E-2</v>
      </c>
      <c r="AA191" s="69">
        <v>2.5000000000000001E-2</v>
      </c>
      <c r="AB191" s="69">
        <v>2.5000000000000001E-2</v>
      </c>
    </row>
    <row r="192" spans="1:28" s="2" customFormat="1" ht="13.5" customHeight="1" thickBot="1" x14ac:dyDescent="0.25">
      <c r="A192" s="21"/>
      <c r="B192" s="206"/>
      <c r="C192" s="207"/>
      <c r="D192" s="153"/>
      <c r="E192" s="114"/>
      <c r="F192" s="115"/>
      <c r="G192" s="115"/>
      <c r="H192" s="115"/>
      <c r="I192" s="115"/>
      <c r="J192" s="258"/>
      <c r="K192" s="245"/>
      <c r="L192" s="79"/>
      <c r="M192" s="79"/>
      <c r="N192" s="79"/>
      <c r="O192" s="79"/>
      <c r="P192" s="79"/>
      <c r="Q192" s="80"/>
      <c r="R192" s="81"/>
      <c r="S192" s="81"/>
      <c r="T192" s="81"/>
      <c r="U192" s="81"/>
      <c r="V192" s="81"/>
      <c r="W192" s="79"/>
      <c r="X192" s="79"/>
      <c r="Y192" s="79"/>
      <c r="Z192" s="79"/>
      <c r="AA192" s="79"/>
      <c r="AB192" s="79"/>
    </row>
    <row r="193" spans="1:28" s="2" customFormat="1" ht="13.5" customHeight="1" x14ac:dyDescent="0.2">
      <c r="A193" s="20">
        <v>53</v>
      </c>
      <c r="B193" s="89" t="s">
        <v>77</v>
      </c>
      <c r="C193" s="9" t="s">
        <v>39</v>
      </c>
      <c r="D193" s="105">
        <v>37.74</v>
      </c>
      <c r="E193" s="105">
        <v>39.31</v>
      </c>
      <c r="F193" s="105">
        <v>40.89</v>
      </c>
      <c r="G193" s="105">
        <v>42.52</v>
      </c>
      <c r="H193" s="105">
        <v>44.22</v>
      </c>
      <c r="I193" s="105">
        <v>45.99</v>
      </c>
      <c r="J193" s="251">
        <v>47.83</v>
      </c>
      <c r="K193" s="240"/>
      <c r="L193" s="69">
        <v>4.0193E-2</v>
      </c>
      <c r="M193" s="69">
        <v>3.9863000000000003E-2</v>
      </c>
      <c r="N193" s="69">
        <v>3.9981000000000003E-2</v>
      </c>
      <c r="O193" s="69">
        <v>4.0027E-2</v>
      </c>
      <c r="P193" s="69">
        <v>4.0009000000000003E-2</v>
      </c>
      <c r="Q193" s="119">
        <v>39.31373</v>
      </c>
      <c r="R193" s="119">
        <v>40.886279999999999</v>
      </c>
      <c r="S193" s="119">
        <v>42.521749999999997</v>
      </c>
      <c r="T193" s="119">
        <v>44.2226</v>
      </c>
      <c r="U193" s="119">
        <v>45.991520000000001</v>
      </c>
      <c r="V193" s="119">
        <v>47.831189999999999</v>
      </c>
      <c r="W193" s="69"/>
      <c r="X193" s="69">
        <v>0.04</v>
      </c>
      <c r="Y193" s="69">
        <v>0.04</v>
      </c>
      <c r="Z193" s="69">
        <v>0.04</v>
      </c>
      <c r="AA193" s="69">
        <v>0.04</v>
      </c>
      <c r="AB193" s="69">
        <v>0.04</v>
      </c>
    </row>
    <row r="194" spans="1:28" s="2" customFormat="1" ht="13.5" customHeight="1" x14ac:dyDescent="0.2">
      <c r="A194" s="17"/>
      <c r="B194" s="90" t="s">
        <v>88</v>
      </c>
      <c r="C194" s="3" t="s">
        <v>39</v>
      </c>
      <c r="D194" s="106">
        <v>78502</v>
      </c>
      <c r="E194" s="106">
        <v>81773</v>
      </c>
      <c r="F194" s="106">
        <v>85043</v>
      </c>
      <c r="G194" s="106">
        <v>88445</v>
      </c>
      <c r="H194" s="106">
        <v>91983</v>
      </c>
      <c r="I194" s="106">
        <v>95662</v>
      </c>
      <c r="J194" s="252">
        <v>99489</v>
      </c>
      <c r="K194" s="240">
        <v>2.5033E-2</v>
      </c>
      <c r="L194" s="69">
        <v>2.5069000000000001E-2</v>
      </c>
      <c r="M194" s="69">
        <v>2.5072000000000001E-2</v>
      </c>
      <c r="N194" s="69">
        <v>2.5035000000000002E-2</v>
      </c>
      <c r="O194" s="69">
        <v>2.4961000000000001E-2</v>
      </c>
      <c r="P194" s="69">
        <v>2.5075E-2</v>
      </c>
      <c r="Q194" s="70">
        <v>81772.558399999994</v>
      </c>
      <c r="R194" s="71">
        <v>85043.462400000004</v>
      </c>
      <c r="S194" s="71">
        <v>88445.24</v>
      </c>
      <c r="T194" s="71">
        <v>91983.008000000002</v>
      </c>
      <c r="U194" s="71">
        <v>95662.361600000004</v>
      </c>
      <c r="V194" s="71">
        <v>99488.875199999995</v>
      </c>
      <c r="W194" s="69">
        <v>2.5000000000000001E-2</v>
      </c>
      <c r="X194" s="69">
        <v>2.5000000000000001E-2</v>
      </c>
      <c r="Y194" s="69">
        <v>2.5000000000000001E-2</v>
      </c>
      <c r="Z194" s="69">
        <v>2.4999E-2</v>
      </c>
      <c r="AA194" s="69">
        <v>2.5000000000000001E-2</v>
      </c>
      <c r="AB194" s="69">
        <v>2.5000000000000001E-2</v>
      </c>
    </row>
    <row r="195" spans="1:28" s="2" customFormat="1" ht="13.5" customHeight="1" x14ac:dyDescent="0.2">
      <c r="A195" s="17"/>
      <c r="B195" s="90" t="s">
        <v>43</v>
      </c>
      <c r="C195" s="3" t="s">
        <v>39</v>
      </c>
      <c r="D195" s="113"/>
      <c r="E195" s="113"/>
      <c r="F195" s="106"/>
      <c r="G195" s="106"/>
      <c r="H195" s="106"/>
      <c r="I195" s="106"/>
      <c r="J195" s="252"/>
      <c r="K195" s="240"/>
      <c r="L195" s="69"/>
      <c r="M195" s="69"/>
      <c r="N195" s="69"/>
      <c r="O195" s="69"/>
      <c r="P195" s="69"/>
      <c r="Q195" s="70"/>
      <c r="R195" s="71"/>
      <c r="S195" s="71"/>
      <c r="T195" s="71"/>
      <c r="U195" s="71"/>
      <c r="V195" s="71"/>
      <c r="W195" s="69"/>
      <c r="X195" s="69"/>
      <c r="Y195" s="69"/>
      <c r="Z195" s="69"/>
      <c r="AA195" s="69"/>
      <c r="AB195" s="69"/>
    </row>
    <row r="196" spans="1:28" s="2" customFormat="1" ht="13.5" customHeight="1" x14ac:dyDescent="0.2">
      <c r="A196" s="17"/>
      <c r="B196" s="90" t="s">
        <v>177</v>
      </c>
      <c r="C196" s="3" t="s">
        <v>39</v>
      </c>
      <c r="D196" s="113"/>
      <c r="E196" s="113"/>
      <c r="F196" s="106"/>
      <c r="G196" s="106"/>
      <c r="H196" s="106"/>
      <c r="I196" s="106"/>
      <c r="J196" s="252"/>
      <c r="K196" s="240"/>
      <c r="L196" s="69"/>
      <c r="M196" s="69"/>
      <c r="N196" s="69"/>
      <c r="O196" s="69"/>
      <c r="P196" s="69"/>
      <c r="Q196" s="70"/>
      <c r="R196" s="71"/>
      <c r="S196" s="71"/>
      <c r="T196" s="71"/>
      <c r="U196" s="71"/>
      <c r="V196" s="71"/>
      <c r="W196" s="69"/>
      <c r="X196" s="69"/>
      <c r="Y196" s="69"/>
      <c r="Z196" s="69"/>
      <c r="AA196" s="69"/>
      <c r="AB196" s="69"/>
    </row>
    <row r="197" spans="1:28" s="2" customFormat="1" ht="13.5" customHeight="1" thickBot="1" x14ac:dyDescent="0.25">
      <c r="A197" s="21"/>
      <c r="B197" s="91"/>
      <c r="C197" s="8"/>
      <c r="D197" s="153"/>
      <c r="E197" s="114"/>
      <c r="F197" s="115"/>
      <c r="G197" s="115"/>
      <c r="H197" s="115"/>
      <c r="I197" s="115"/>
      <c r="J197" s="258"/>
      <c r="K197" s="245"/>
      <c r="L197" s="79"/>
      <c r="M197" s="79"/>
      <c r="N197" s="79"/>
      <c r="O197" s="79"/>
      <c r="P197" s="79"/>
      <c r="Q197" s="80"/>
      <c r="R197" s="81"/>
      <c r="S197" s="81"/>
      <c r="T197" s="81"/>
      <c r="U197" s="81"/>
      <c r="V197" s="81"/>
      <c r="W197" s="79"/>
      <c r="X197" s="79"/>
      <c r="Y197" s="79"/>
      <c r="Z197" s="79"/>
      <c r="AA197" s="79"/>
      <c r="AB197" s="79"/>
    </row>
    <row r="198" spans="1:28" s="2" customFormat="1" ht="13.5" customHeight="1" x14ac:dyDescent="0.2">
      <c r="A198" s="20">
        <v>54</v>
      </c>
      <c r="B198" s="89" t="s">
        <v>156</v>
      </c>
      <c r="C198" s="9" t="s">
        <v>39</v>
      </c>
      <c r="D198" s="105">
        <v>38.68</v>
      </c>
      <c r="E198" s="105">
        <v>40.299999999999997</v>
      </c>
      <c r="F198" s="105">
        <v>41.91</v>
      </c>
      <c r="G198" s="105">
        <v>43.58</v>
      </c>
      <c r="H198" s="105">
        <v>45.33</v>
      </c>
      <c r="I198" s="105">
        <v>47.14</v>
      </c>
      <c r="J198" s="251">
        <v>49.03</v>
      </c>
      <c r="K198" s="240"/>
      <c r="L198" s="69">
        <v>3.9949999999999999E-2</v>
      </c>
      <c r="M198" s="69">
        <v>3.9847E-2</v>
      </c>
      <c r="N198" s="69">
        <v>4.0155999999999997E-2</v>
      </c>
      <c r="O198" s="69">
        <v>3.9928999999999999E-2</v>
      </c>
      <c r="P198" s="69">
        <v>4.0092999999999997E-2</v>
      </c>
      <c r="Q198" s="119">
        <v>40.296579999999999</v>
      </c>
      <c r="R198" s="119">
        <v>41.908450000000002</v>
      </c>
      <c r="S198" s="119">
        <v>43.584780000000002</v>
      </c>
      <c r="T198" s="119">
        <v>45.32817</v>
      </c>
      <c r="U198" s="119">
        <v>47.141309999999997</v>
      </c>
      <c r="V198" s="119">
        <v>49.026980000000002</v>
      </c>
      <c r="W198" s="69"/>
      <c r="X198" s="69">
        <v>0.04</v>
      </c>
      <c r="Y198" s="69">
        <v>0.04</v>
      </c>
      <c r="Z198" s="69">
        <v>0.04</v>
      </c>
      <c r="AA198" s="69">
        <v>0.04</v>
      </c>
      <c r="AB198" s="69">
        <v>0.04</v>
      </c>
    </row>
    <row r="199" spans="1:28" s="11" customFormat="1" ht="13.5" customHeight="1" x14ac:dyDescent="0.2">
      <c r="A199" s="17"/>
      <c r="B199" s="98" t="s">
        <v>79</v>
      </c>
      <c r="C199" s="30" t="s">
        <v>39</v>
      </c>
      <c r="D199" s="106">
        <v>80464</v>
      </c>
      <c r="E199" s="106">
        <v>83817</v>
      </c>
      <c r="F199" s="106">
        <v>87170</v>
      </c>
      <c r="G199" s="106">
        <v>90656</v>
      </c>
      <c r="H199" s="106">
        <v>94283</v>
      </c>
      <c r="I199" s="106">
        <v>98054</v>
      </c>
      <c r="J199" s="252">
        <v>101976</v>
      </c>
      <c r="K199" s="240">
        <v>2.5184000000000002E-2</v>
      </c>
      <c r="L199" s="69">
        <v>2.4944999999999998E-2</v>
      </c>
      <c r="M199" s="69">
        <v>2.4929E-2</v>
      </c>
      <c r="N199" s="69">
        <v>2.5101999999999999E-2</v>
      </c>
      <c r="O199" s="69">
        <v>2.5004999999999999E-2</v>
      </c>
      <c r="P199" s="69">
        <v>2.5089E-2</v>
      </c>
      <c r="Q199" s="70">
        <v>83816.886400000003</v>
      </c>
      <c r="R199" s="71">
        <v>87169.576000000001</v>
      </c>
      <c r="S199" s="71">
        <v>90656.342399999994</v>
      </c>
      <c r="T199" s="71">
        <v>94282.593599999993</v>
      </c>
      <c r="U199" s="71">
        <v>98053.924799999993</v>
      </c>
      <c r="V199" s="71">
        <v>101976.11840000001</v>
      </c>
      <c r="W199" s="69">
        <v>2.5000000000000001E-2</v>
      </c>
      <c r="X199" s="69">
        <v>2.5000000000000001E-2</v>
      </c>
      <c r="Y199" s="69">
        <v>2.5000000000000001E-2</v>
      </c>
      <c r="Z199" s="69">
        <v>2.5000000000000001E-2</v>
      </c>
      <c r="AA199" s="69">
        <v>2.5000000000000001E-2</v>
      </c>
      <c r="AB199" s="69">
        <v>2.5000000000000001E-2</v>
      </c>
    </row>
    <row r="200" spans="1:28" s="11" customFormat="1" ht="13.5" customHeight="1" x14ac:dyDescent="0.2">
      <c r="A200" s="17"/>
      <c r="B200" s="98" t="s">
        <v>41</v>
      </c>
      <c r="C200" s="30" t="s">
        <v>39</v>
      </c>
      <c r="D200" s="160"/>
      <c r="E200" s="111"/>
      <c r="F200" s="112"/>
      <c r="G200" s="112"/>
      <c r="H200" s="112"/>
      <c r="I200" s="112"/>
      <c r="J200" s="256"/>
      <c r="K200" s="213"/>
      <c r="L200" s="75"/>
      <c r="M200" s="75"/>
      <c r="N200" s="75"/>
      <c r="O200" s="75"/>
      <c r="P200" s="75"/>
      <c r="Q200" s="70"/>
      <c r="R200" s="71"/>
      <c r="S200" s="71"/>
      <c r="T200" s="71"/>
      <c r="U200" s="71"/>
      <c r="V200" s="71"/>
      <c r="W200" s="75"/>
      <c r="X200" s="75"/>
      <c r="Y200" s="75"/>
      <c r="Z200" s="75"/>
      <c r="AA200" s="75"/>
      <c r="AB200" s="75"/>
    </row>
    <row r="201" spans="1:28" s="11" customFormat="1" ht="13.5" customHeight="1" thickBot="1" x14ac:dyDescent="0.25">
      <c r="A201" s="22"/>
      <c r="B201" s="91"/>
      <c r="C201" s="8"/>
      <c r="D201" s="153"/>
      <c r="E201" s="107"/>
      <c r="F201" s="108"/>
      <c r="G201" s="108"/>
      <c r="H201" s="108"/>
      <c r="I201" s="108"/>
      <c r="J201" s="253"/>
      <c r="K201" s="241"/>
      <c r="L201" s="72"/>
      <c r="M201" s="72"/>
      <c r="N201" s="72"/>
      <c r="O201" s="72"/>
      <c r="P201" s="72"/>
      <c r="Q201" s="73"/>
      <c r="R201" s="74"/>
      <c r="S201" s="74"/>
      <c r="T201" s="74"/>
      <c r="U201" s="74"/>
      <c r="V201" s="74"/>
      <c r="W201" s="72"/>
      <c r="X201" s="72"/>
      <c r="Y201" s="72"/>
      <c r="Z201" s="72"/>
      <c r="AA201" s="72"/>
      <c r="AB201" s="72"/>
    </row>
    <row r="202" spans="1:28" s="2" customFormat="1" ht="13.5" customHeight="1" x14ac:dyDescent="0.2">
      <c r="A202" s="20">
        <v>55</v>
      </c>
      <c r="B202" s="89" t="s">
        <v>42</v>
      </c>
      <c r="C202" s="9" t="s">
        <v>39</v>
      </c>
      <c r="D202" s="105">
        <v>39.65</v>
      </c>
      <c r="E202" s="105">
        <v>41.3</v>
      </c>
      <c r="F202" s="105">
        <v>42.96</v>
      </c>
      <c r="G202" s="105">
        <v>44.67</v>
      </c>
      <c r="H202" s="105">
        <v>46.46</v>
      </c>
      <c r="I202" s="105">
        <v>48.32</v>
      </c>
      <c r="J202" s="251">
        <v>50.25</v>
      </c>
      <c r="K202" s="240"/>
      <c r="L202" s="69">
        <v>4.0194000000000001E-2</v>
      </c>
      <c r="M202" s="69">
        <v>3.9803999999999999E-2</v>
      </c>
      <c r="N202" s="69">
        <v>4.0072000000000003E-2</v>
      </c>
      <c r="O202" s="69">
        <v>4.0034E-2</v>
      </c>
      <c r="P202" s="69">
        <v>3.9941999999999998E-2</v>
      </c>
      <c r="Q202" s="119">
        <v>41.304009999999998</v>
      </c>
      <c r="R202" s="119">
        <v>42.956159999999997</v>
      </c>
      <c r="S202" s="119">
        <v>44.674419999999998</v>
      </c>
      <c r="T202" s="119">
        <v>46.461390000000002</v>
      </c>
      <c r="U202" s="119">
        <v>48.319850000000002</v>
      </c>
      <c r="V202" s="119">
        <v>50.25264</v>
      </c>
      <c r="W202" s="69"/>
      <c r="X202" s="69">
        <v>0.04</v>
      </c>
      <c r="Y202" s="69">
        <v>0.04</v>
      </c>
      <c r="Z202" s="69">
        <v>0.04</v>
      </c>
      <c r="AA202" s="69">
        <v>0.04</v>
      </c>
      <c r="AB202" s="69">
        <v>0.04</v>
      </c>
    </row>
    <row r="203" spans="1:28" s="2" customFormat="1" ht="13.5" customHeight="1" x14ac:dyDescent="0.2">
      <c r="A203" s="17"/>
      <c r="B203" s="94" t="s">
        <v>89</v>
      </c>
      <c r="C203" s="3" t="s">
        <v>39</v>
      </c>
      <c r="D203" s="106">
        <v>82476</v>
      </c>
      <c r="E203" s="106">
        <v>85912</v>
      </c>
      <c r="F203" s="106">
        <v>89349</v>
      </c>
      <c r="G203" s="106">
        <v>92923</v>
      </c>
      <c r="H203" s="106">
        <v>96640</v>
      </c>
      <c r="I203" s="106">
        <v>100505</v>
      </c>
      <c r="J203" s="252">
        <v>104525</v>
      </c>
      <c r="K203" s="240">
        <v>2.4813999999999999E-2</v>
      </c>
      <c r="L203" s="69">
        <v>2.5054E-2</v>
      </c>
      <c r="M203" s="69">
        <v>2.5010999999999999E-2</v>
      </c>
      <c r="N203" s="69">
        <v>2.4927999999999999E-2</v>
      </c>
      <c r="O203" s="69">
        <v>2.5031999999999999E-2</v>
      </c>
      <c r="P203" s="69">
        <v>2.4882999999999999E-2</v>
      </c>
      <c r="Q203" s="70">
        <v>85912.340800000005</v>
      </c>
      <c r="R203" s="71">
        <v>89348.8128</v>
      </c>
      <c r="S203" s="71">
        <v>92922.793600000005</v>
      </c>
      <c r="T203" s="71">
        <v>96639.691200000001</v>
      </c>
      <c r="U203" s="71">
        <v>100505.288</v>
      </c>
      <c r="V203" s="71">
        <v>104525.4912</v>
      </c>
      <c r="W203" s="69">
        <v>2.5000000000000001E-2</v>
      </c>
      <c r="X203" s="69">
        <v>2.5000000000000001E-2</v>
      </c>
      <c r="Y203" s="69">
        <v>2.5000000000000001E-2</v>
      </c>
      <c r="Z203" s="69">
        <v>2.5000000000000001E-2</v>
      </c>
      <c r="AA203" s="69">
        <v>2.5000000000000001E-2</v>
      </c>
      <c r="AB203" s="69">
        <v>2.5000000000000001E-2</v>
      </c>
    </row>
    <row r="204" spans="1:28" s="2" customFormat="1" ht="13.5" customHeight="1" x14ac:dyDescent="0.2">
      <c r="A204" s="17"/>
      <c r="B204" s="98" t="s">
        <v>90</v>
      </c>
      <c r="C204" s="30" t="s">
        <v>39</v>
      </c>
      <c r="D204" s="113"/>
      <c r="E204" s="113"/>
      <c r="F204" s="106"/>
      <c r="G204" s="106"/>
      <c r="H204" s="106"/>
      <c r="I204" s="106"/>
      <c r="J204" s="252"/>
      <c r="K204" s="240"/>
      <c r="L204" s="69"/>
      <c r="M204" s="69"/>
      <c r="N204" s="69"/>
      <c r="O204" s="69"/>
      <c r="P204" s="69"/>
      <c r="Q204" s="70"/>
      <c r="R204" s="71"/>
      <c r="S204" s="71"/>
      <c r="T204" s="71"/>
      <c r="U204" s="71"/>
      <c r="V204" s="71"/>
      <c r="W204" s="69"/>
      <c r="X204" s="69"/>
      <c r="Y204" s="69"/>
      <c r="Z204" s="69"/>
      <c r="AA204" s="69"/>
      <c r="AB204" s="69"/>
    </row>
    <row r="205" spans="1:28" s="2" customFormat="1" ht="13.5" customHeight="1" x14ac:dyDescent="0.2">
      <c r="A205" s="17"/>
      <c r="B205" s="98" t="s">
        <v>91</v>
      </c>
      <c r="C205" s="30" t="s">
        <v>39</v>
      </c>
      <c r="D205" s="160"/>
      <c r="E205" s="111"/>
      <c r="F205" s="112"/>
      <c r="G205" s="112"/>
      <c r="H205" s="112"/>
      <c r="I205" s="112"/>
      <c r="J205" s="256"/>
      <c r="K205" s="213"/>
      <c r="L205" s="75"/>
      <c r="M205" s="75"/>
      <c r="N205" s="75"/>
      <c r="O205" s="75"/>
      <c r="P205" s="75"/>
      <c r="Q205" s="70"/>
      <c r="R205" s="71"/>
      <c r="S205" s="71"/>
      <c r="T205" s="71"/>
      <c r="U205" s="71"/>
      <c r="V205" s="71"/>
      <c r="W205" s="75"/>
      <c r="X205" s="75"/>
      <c r="Y205" s="75"/>
      <c r="Z205" s="75"/>
      <c r="AA205" s="75"/>
      <c r="AB205" s="75"/>
    </row>
    <row r="206" spans="1:28" s="2" customFormat="1" ht="13.5" customHeight="1" x14ac:dyDescent="0.2">
      <c r="A206" s="17"/>
      <c r="B206" s="90" t="s">
        <v>92</v>
      </c>
      <c r="C206" s="5" t="s">
        <v>39</v>
      </c>
      <c r="D206" s="156"/>
      <c r="E206" s="111"/>
      <c r="F206" s="112"/>
      <c r="G206" s="112"/>
      <c r="H206" s="112"/>
      <c r="I206" s="112"/>
      <c r="J206" s="256"/>
      <c r="K206" s="213"/>
      <c r="L206" s="75"/>
      <c r="M206" s="75"/>
      <c r="N206" s="75"/>
      <c r="O206" s="75"/>
      <c r="P206" s="75"/>
      <c r="Q206" s="70"/>
      <c r="R206" s="71"/>
      <c r="S206" s="71"/>
      <c r="T206" s="71"/>
      <c r="U206" s="71"/>
      <c r="V206" s="71"/>
      <c r="W206" s="75"/>
      <c r="X206" s="75"/>
      <c r="Y206" s="75"/>
      <c r="Z206" s="75"/>
      <c r="AA206" s="75"/>
      <c r="AB206" s="75"/>
    </row>
    <row r="207" spans="1:28" s="2" customFormat="1" ht="13.5" customHeight="1" x14ac:dyDescent="0.2">
      <c r="A207" s="17"/>
      <c r="B207" s="98" t="s">
        <v>78</v>
      </c>
      <c r="C207" s="30" t="s">
        <v>39</v>
      </c>
      <c r="D207" s="156"/>
      <c r="E207" s="111"/>
      <c r="F207" s="112"/>
      <c r="G207" s="112"/>
      <c r="H207" s="112"/>
      <c r="I207" s="112"/>
      <c r="J207" s="256"/>
      <c r="K207" s="213"/>
      <c r="L207" s="75"/>
      <c r="M207" s="75"/>
      <c r="N207" s="75"/>
      <c r="O207" s="75"/>
      <c r="P207" s="75"/>
      <c r="Q207" s="70"/>
      <c r="R207" s="71"/>
      <c r="S207" s="71"/>
      <c r="T207" s="71"/>
      <c r="U207" s="71"/>
      <c r="V207" s="71"/>
      <c r="W207" s="75"/>
      <c r="X207" s="75"/>
      <c r="Y207" s="75"/>
      <c r="Z207" s="75"/>
      <c r="AA207" s="75"/>
      <c r="AB207" s="75"/>
    </row>
    <row r="208" spans="1:28" s="2" customFormat="1" ht="13.5" customHeight="1" x14ac:dyDescent="0.2">
      <c r="A208" s="17"/>
      <c r="B208" s="98" t="s">
        <v>29</v>
      </c>
      <c r="C208" s="30" t="s">
        <v>63</v>
      </c>
      <c r="D208" s="156"/>
      <c r="E208" s="111"/>
      <c r="F208" s="112"/>
      <c r="G208" s="112"/>
      <c r="H208" s="112"/>
      <c r="I208" s="112"/>
      <c r="J208" s="256"/>
      <c r="K208" s="213"/>
      <c r="L208" s="75"/>
      <c r="M208" s="75"/>
      <c r="N208" s="75"/>
      <c r="O208" s="75"/>
      <c r="P208" s="75"/>
      <c r="Q208" s="70"/>
      <c r="R208" s="71"/>
      <c r="S208" s="71"/>
      <c r="T208" s="71"/>
      <c r="U208" s="71"/>
      <c r="V208" s="71"/>
      <c r="W208" s="75"/>
      <c r="X208" s="75"/>
      <c r="Y208" s="75"/>
      <c r="Z208" s="75"/>
      <c r="AA208" s="75"/>
      <c r="AB208" s="75"/>
    </row>
    <row r="209" spans="1:28" s="2" customFormat="1" ht="13.5" customHeight="1" x14ac:dyDescent="0.2">
      <c r="A209" s="17"/>
      <c r="B209" s="98" t="s">
        <v>86</v>
      </c>
      <c r="C209" s="30" t="s">
        <v>39</v>
      </c>
      <c r="D209" s="156"/>
      <c r="E209" s="111"/>
      <c r="F209" s="112"/>
      <c r="G209" s="112"/>
      <c r="H209" s="112"/>
      <c r="I209" s="112"/>
      <c r="J209" s="256"/>
      <c r="K209" s="213"/>
      <c r="L209" s="75"/>
      <c r="M209" s="75"/>
      <c r="N209" s="75"/>
      <c r="O209" s="75"/>
      <c r="P209" s="75"/>
      <c r="Q209" s="70"/>
      <c r="R209" s="71"/>
      <c r="S209" s="71"/>
      <c r="T209" s="71"/>
      <c r="U209" s="71"/>
      <c r="V209" s="71"/>
      <c r="W209" s="75"/>
      <c r="X209" s="75"/>
      <c r="Y209" s="75"/>
      <c r="Z209" s="75"/>
      <c r="AA209" s="75"/>
      <c r="AB209" s="75"/>
    </row>
    <row r="210" spans="1:28" s="2" customFormat="1" ht="13.5" customHeight="1" thickBot="1" x14ac:dyDescent="0.25">
      <c r="A210" s="22"/>
      <c r="B210" s="91"/>
      <c r="C210" s="8"/>
      <c r="D210" s="153"/>
      <c r="E210" s="107"/>
      <c r="F210" s="108"/>
      <c r="G210" s="108"/>
      <c r="H210" s="108"/>
      <c r="I210" s="108"/>
      <c r="J210" s="253"/>
      <c r="K210" s="241"/>
      <c r="L210" s="72"/>
      <c r="M210" s="72"/>
      <c r="N210" s="72"/>
      <c r="O210" s="72"/>
      <c r="P210" s="72"/>
      <c r="Q210" s="73"/>
      <c r="R210" s="74"/>
      <c r="S210" s="74"/>
      <c r="T210" s="74"/>
      <c r="U210" s="74"/>
      <c r="V210" s="74"/>
      <c r="W210" s="72"/>
      <c r="X210" s="72"/>
      <c r="Y210" s="72"/>
      <c r="Z210" s="72"/>
      <c r="AA210" s="72"/>
      <c r="AB210" s="72"/>
    </row>
    <row r="211" spans="1:28" s="2" customFormat="1" ht="13.5" customHeight="1" x14ac:dyDescent="0.2">
      <c r="A211" s="20">
        <v>56</v>
      </c>
      <c r="B211" s="89" t="s">
        <v>50</v>
      </c>
      <c r="C211" s="9" t="s">
        <v>39</v>
      </c>
      <c r="D211" s="105">
        <v>40.64</v>
      </c>
      <c r="E211" s="105">
        <v>42.34</v>
      </c>
      <c r="F211" s="105">
        <v>44.03</v>
      </c>
      <c r="G211" s="105">
        <v>45.79</v>
      </c>
      <c r="H211" s="105">
        <v>47.62</v>
      </c>
      <c r="I211" s="105">
        <v>49.53</v>
      </c>
      <c r="J211" s="251">
        <v>51.51</v>
      </c>
      <c r="K211" s="240"/>
      <c r="L211" s="69">
        <v>3.9914999999999999E-2</v>
      </c>
      <c r="M211" s="69">
        <v>3.9973000000000002E-2</v>
      </c>
      <c r="N211" s="69">
        <v>3.9965000000000001E-2</v>
      </c>
      <c r="O211" s="69">
        <v>4.0108999999999999E-2</v>
      </c>
      <c r="P211" s="69">
        <v>3.9975999999999998E-2</v>
      </c>
      <c r="Q211" s="119">
        <v>42.336590000000001</v>
      </c>
      <c r="R211" s="119">
        <v>44.030050000000003</v>
      </c>
      <c r="S211" s="119">
        <v>45.791269999999997</v>
      </c>
      <c r="T211" s="119">
        <v>47.622929999999997</v>
      </c>
      <c r="U211" s="119">
        <v>49.527839999999998</v>
      </c>
      <c r="V211" s="119">
        <v>51.508960000000002</v>
      </c>
      <c r="W211" s="69"/>
      <c r="X211" s="69">
        <v>0.04</v>
      </c>
      <c r="Y211" s="69">
        <v>0.04</v>
      </c>
      <c r="Z211" s="69">
        <v>0.04</v>
      </c>
      <c r="AA211" s="69">
        <v>0.04</v>
      </c>
      <c r="AB211" s="69">
        <v>0.04</v>
      </c>
    </row>
    <row r="212" spans="1:28" s="2" customFormat="1" ht="13.5" customHeight="1" x14ac:dyDescent="0.2">
      <c r="A212" s="17"/>
      <c r="B212" s="94"/>
      <c r="C212" s="3"/>
      <c r="D212" s="106">
        <v>84538</v>
      </c>
      <c r="E212" s="106">
        <v>88060</v>
      </c>
      <c r="F212" s="106">
        <v>91583</v>
      </c>
      <c r="G212" s="106">
        <v>95246</v>
      </c>
      <c r="H212" s="106">
        <v>99056</v>
      </c>
      <c r="I212" s="106">
        <v>103018</v>
      </c>
      <c r="J212" s="252">
        <v>107139</v>
      </c>
      <c r="K212" s="240">
        <v>2.5182E-2</v>
      </c>
      <c r="L212" s="69">
        <v>2.4906999999999999E-2</v>
      </c>
      <c r="M212" s="69">
        <v>2.5073000000000002E-2</v>
      </c>
      <c r="N212" s="69">
        <v>2.4968000000000001E-2</v>
      </c>
      <c r="O212" s="69">
        <v>2.5041000000000001E-2</v>
      </c>
      <c r="P212" s="69">
        <v>2.5075E-2</v>
      </c>
      <c r="Q212" s="70">
        <v>88060.107199999999</v>
      </c>
      <c r="R212" s="71">
        <v>91582.504000000001</v>
      </c>
      <c r="S212" s="71">
        <v>95245.8416</v>
      </c>
      <c r="T212" s="71">
        <v>99055.694399999993</v>
      </c>
      <c r="U212" s="71">
        <v>103017.9072</v>
      </c>
      <c r="V212" s="71">
        <v>107138.63679999999</v>
      </c>
      <c r="W212" s="69">
        <v>2.5000000000000001E-2</v>
      </c>
      <c r="X212" s="69">
        <v>2.5000000000000001E-2</v>
      </c>
      <c r="Y212" s="69">
        <v>2.5000000000000001E-2</v>
      </c>
      <c r="Z212" s="69">
        <v>2.5000000000000001E-2</v>
      </c>
      <c r="AA212" s="69">
        <v>2.5000000000000001E-2</v>
      </c>
      <c r="AB212" s="69">
        <v>2.5000000000000001E-2</v>
      </c>
    </row>
    <row r="213" spans="1:28" s="2" customFormat="1" ht="13.5" customHeight="1" thickBot="1" x14ac:dyDescent="0.25">
      <c r="A213" s="22"/>
      <c r="B213" s="91"/>
      <c r="C213" s="8"/>
      <c r="D213" s="153"/>
      <c r="E213" s="107"/>
      <c r="F213" s="108"/>
      <c r="G213" s="108"/>
      <c r="H213" s="108"/>
      <c r="I213" s="108"/>
      <c r="J213" s="253"/>
      <c r="K213" s="241"/>
      <c r="L213" s="72"/>
      <c r="M213" s="72"/>
      <c r="N213" s="72"/>
      <c r="O213" s="72"/>
      <c r="P213" s="72"/>
      <c r="Q213" s="73"/>
      <c r="R213" s="74"/>
      <c r="S213" s="74"/>
      <c r="T213" s="74"/>
      <c r="U213" s="74"/>
      <c r="V213" s="74"/>
      <c r="W213" s="72"/>
      <c r="X213" s="72"/>
      <c r="Y213" s="72"/>
      <c r="Z213" s="72"/>
      <c r="AA213" s="72"/>
      <c r="AB213" s="72"/>
    </row>
    <row r="214" spans="1:28" s="2" customFormat="1" ht="13.5" customHeight="1" x14ac:dyDescent="0.2">
      <c r="A214" s="20">
        <v>57</v>
      </c>
      <c r="B214" s="89"/>
      <c r="C214" s="9"/>
      <c r="D214" s="105">
        <v>41.66</v>
      </c>
      <c r="E214" s="105">
        <v>43.4</v>
      </c>
      <c r="F214" s="105">
        <v>45.13</v>
      </c>
      <c r="G214" s="105">
        <v>46.94</v>
      </c>
      <c r="H214" s="105">
        <v>48.81</v>
      </c>
      <c r="I214" s="105">
        <v>50.77</v>
      </c>
      <c r="J214" s="251">
        <v>52.8</v>
      </c>
      <c r="K214" s="240"/>
      <c r="L214" s="69">
        <v>3.9862000000000002E-2</v>
      </c>
      <c r="M214" s="69">
        <v>4.0106000000000003E-2</v>
      </c>
      <c r="N214" s="69">
        <v>3.9837999999999998E-2</v>
      </c>
      <c r="O214" s="69">
        <v>4.0155999999999997E-2</v>
      </c>
      <c r="P214" s="69">
        <v>3.9983999999999999E-2</v>
      </c>
      <c r="Q214" s="119">
        <v>43.395009999999999</v>
      </c>
      <c r="R214" s="119">
        <v>45.13082</v>
      </c>
      <c r="S214" s="119">
        <v>46.936059999999998</v>
      </c>
      <c r="T214" s="119">
        <v>48.813499999999998</v>
      </c>
      <c r="U214" s="119">
        <v>50.76605</v>
      </c>
      <c r="V214" s="119">
        <v>52.796689999999998</v>
      </c>
      <c r="W214" s="69"/>
      <c r="X214" s="69">
        <v>0.04</v>
      </c>
      <c r="Y214" s="69">
        <v>0.04</v>
      </c>
      <c r="Z214" s="69">
        <v>0.04</v>
      </c>
      <c r="AA214" s="69">
        <v>0.04</v>
      </c>
      <c r="AB214" s="69">
        <v>0.04</v>
      </c>
    </row>
    <row r="215" spans="1:28" s="2" customFormat="1" ht="13.5" customHeight="1" x14ac:dyDescent="0.2">
      <c r="A215" s="17"/>
      <c r="B215" s="94"/>
      <c r="C215" s="3"/>
      <c r="D215" s="106">
        <v>86651</v>
      </c>
      <c r="E215" s="106">
        <v>90262</v>
      </c>
      <c r="F215" s="106">
        <v>93872</v>
      </c>
      <c r="G215" s="106">
        <v>97627</v>
      </c>
      <c r="H215" s="106">
        <v>101532</v>
      </c>
      <c r="I215" s="106">
        <v>105593</v>
      </c>
      <c r="J215" s="252">
        <v>109817</v>
      </c>
      <c r="K215" s="240">
        <v>2.5035000000000002E-2</v>
      </c>
      <c r="L215" s="69">
        <v>2.4983000000000002E-2</v>
      </c>
      <c r="M215" s="69">
        <v>2.5114999999999998E-2</v>
      </c>
      <c r="N215" s="69">
        <v>2.4989999999999998E-2</v>
      </c>
      <c r="O215" s="69">
        <v>2.5035000000000002E-2</v>
      </c>
      <c r="P215" s="69">
        <v>2.5044E-2</v>
      </c>
      <c r="Q215" s="70">
        <v>90261.620800000004</v>
      </c>
      <c r="R215" s="71">
        <v>93872.105599999995</v>
      </c>
      <c r="S215" s="71">
        <v>97627.004799999995</v>
      </c>
      <c r="T215" s="71">
        <v>101532.08</v>
      </c>
      <c r="U215" s="71">
        <v>105593.38400000001</v>
      </c>
      <c r="V215" s="71">
        <v>109817.1152</v>
      </c>
      <c r="W215" s="69">
        <v>2.5000000000000001E-2</v>
      </c>
      <c r="X215" s="69">
        <v>2.5000000000000001E-2</v>
      </c>
      <c r="Y215" s="69">
        <v>2.5000000000000001E-2</v>
      </c>
      <c r="Z215" s="69">
        <v>2.5000000000000001E-2</v>
      </c>
      <c r="AA215" s="69">
        <v>2.5000000000000001E-2</v>
      </c>
      <c r="AB215" s="69">
        <v>2.5000000000000001E-2</v>
      </c>
    </row>
    <row r="216" spans="1:28" s="2" customFormat="1" ht="13.5" customHeight="1" thickBot="1" x14ac:dyDescent="0.25">
      <c r="A216" s="22"/>
      <c r="B216" s="91"/>
      <c r="C216" s="8" t="s">
        <v>85</v>
      </c>
      <c r="D216" s="153"/>
      <c r="E216" s="107"/>
      <c r="F216" s="108"/>
      <c r="G216" s="108"/>
      <c r="H216" s="108"/>
      <c r="I216" s="108"/>
      <c r="J216" s="253"/>
      <c r="K216" s="241"/>
      <c r="L216" s="72"/>
      <c r="M216" s="72"/>
      <c r="N216" s="72"/>
      <c r="O216" s="72"/>
      <c r="P216" s="72"/>
      <c r="Q216" s="73"/>
      <c r="R216" s="74"/>
      <c r="S216" s="74"/>
      <c r="T216" s="74"/>
      <c r="U216" s="74"/>
      <c r="V216" s="74"/>
      <c r="W216" s="72"/>
      <c r="X216" s="72"/>
      <c r="Y216" s="72"/>
      <c r="Z216" s="72"/>
      <c r="AA216" s="72"/>
      <c r="AB216" s="72"/>
    </row>
    <row r="217" spans="1:28" s="2" customFormat="1" ht="13.5" customHeight="1" x14ac:dyDescent="0.2">
      <c r="A217" s="20">
        <v>58</v>
      </c>
      <c r="B217" s="89" t="s">
        <v>45</v>
      </c>
      <c r="C217" s="9" t="s">
        <v>39</v>
      </c>
      <c r="D217" s="105">
        <v>42.7</v>
      </c>
      <c r="E217" s="105">
        <v>44.48</v>
      </c>
      <c r="F217" s="105">
        <v>46.26</v>
      </c>
      <c r="G217" s="105">
        <v>48.11</v>
      </c>
      <c r="H217" s="105">
        <v>50.03</v>
      </c>
      <c r="I217" s="105">
        <v>52.04</v>
      </c>
      <c r="J217" s="251">
        <v>54.12</v>
      </c>
      <c r="K217" s="240"/>
      <c r="L217" s="69">
        <v>4.0017999999999998E-2</v>
      </c>
      <c r="M217" s="69">
        <v>3.9990999999999999E-2</v>
      </c>
      <c r="N217" s="69">
        <v>3.9909E-2</v>
      </c>
      <c r="O217" s="69">
        <v>4.0176000000000003E-2</v>
      </c>
      <c r="P217" s="69">
        <v>3.9968999999999998E-2</v>
      </c>
      <c r="Q217" s="119">
        <v>44.479889999999997</v>
      </c>
      <c r="R217" s="119">
        <v>46.259079999999997</v>
      </c>
      <c r="S217" s="119">
        <v>48.109459999999999</v>
      </c>
      <c r="T217" s="119">
        <v>50.033839999999998</v>
      </c>
      <c r="U217" s="119">
        <v>52.035200000000003</v>
      </c>
      <c r="V217" s="119">
        <v>54.116599999999998</v>
      </c>
      <c r="W217" s="69"/>
      <c r="X217" s="69">
        <v>0.04</v>
      </c>
      <c r="Y217" s="69">
        <v>0.04</v>
      </c>
      <c r="Z217" s="69">
        <v>0.04</v>
      </c>
      <c r="AA217" s="69">
        <v>0.04</v>
      </c>
      <c r="AB217" s="69">
        <v>0.04</v>
      </c>
    </row>
    <row r="218" spans="1:28" s="2" customFormat="1" ht="13.5" customHeight="1" x14ac:dyDescent="0.2">
      <c r="A218" s="17" t="s">
        <v>85</v>
      </c>
      <c r="B218" s="90" t="s">
        <v>87</v>
      </c>
      <c r="C218" s="3" t="s">
        <v>39</v>
      </c>
      <c r="D218" s="106">
        <v>88817</v>
      </c>
      <c r="E218" s="106">
        <v>92518</v>
      </c>
      <c r="F218" s="106">
        <v>96219</v>
      </c>
      <c r="G218" s="106">
        <v>100068</v>
      </c>
      <c r="H218" s="106">
        <v>104070</v>
      </c>
      <c r="I218" s="106">
        <v>108233</v>
      </c>
      <c r="J218" s="252">
        <v>112563</v>
      </c>
      <c r="K218" s="240">
        <v>2.4885000000000001E-2</v>
      </c>
      <c r="L218" s="69">
        <v>2.5038999999999999E-2</v>
      </c>
      <c r="M218" s="69">
        <v>2.4924999999999999E-2</v>
      </c>
      <c r="N218" s="69">
        <v>2.4995E-2</v>
      </c>
      <c r="O218" s="69">
        <v>2.5014999999999999E-2</v>
      </c>
      <c r="P218" s="69">
        <v>2.5000000000000001E-2</v>
      </c>
      <c r="Q218" s="70">
        <v>92518.171199999997</v>
      </c>
      <c r="R218" s="71">
        <v>96218.886400000003</v>
      </c>
      <c r="S218" s="71">
        <v>100067.6768</v>
      </c>
      <c r="T218" s="71">
        <v>104070.3872</v>
      </c>
      <c r="U218" s="71">
        <v>108233.216</v>
      </c>
      <c r="V218" s="71">
        <v>112562.52800000001</v>
      </c>
      <c r="W218" s="69">
        <v>2.5000000000000001E-2</v>
      </c>
      <c r="X218" s="69">
        <v>2.5000000000000001E-2</v>
      </c>
      <c r="Y218" s="69">
        <v>2.5000000000000001E-2</v>
      </c>
      <c r="Z218" s="69">
        <v>2.5000000000000001E-2</v>
      </c>
      <c r="AA218" s="69">
        <v>2.5000000000000001E-2</v>
      </c>
      <c r="AB218" s="69">
        <v>2.5000000000000001E-2</v>
      </c>
    </row>
    <row r="219" spans="1:28" x14ac:dyDescent="0.3">
      <c r="A219" s="17"/>
      <c r="B219" s="90" t="s">
        <v>44</v>
      </c>
      <c r="C219" s="3" t="s">
        <v>39</v>
      </c>
      <c r="D219" s="106"/>
      <c r="E219" s="106"/>
      <c r="F219" s="106"/>
      <c r="G219" s="106"/>
      <c r="H219" s="106"/>
      <c r="I219" s="106"/>
      <c r="L219" s="277"/>
      <c r="M219" s="277"/>
      <c r="N219" s="277"/>
      <c r="O219" s="278"/>
      <c r="Q219" s="278"/>
      <c r="R219" s="279"/>
      <c r="T219" s="280"/>
      <c r="U219" s="279"/>
      <c r="W219" s="280"/>
      <c r="X219" s="277"/>
      <c r="Y219" s="277"/>
      <c r="Z219" s="278"/>
      <c r="AB219" s="278"/>
    </row>
    <row r="220" spans="1:28" s="2" customFormat="1" ht="13.5" customHeight="1" thickBot="1" x14ac:dyDescent="0.25">
      <c r="A220" s="21"/>
      <c r="B220" s="91"/>
      <c r="C220" s="8"/>
      <c r="D220" s="153"/>
      <c r="E220" s="107"/>
      <c r="F220" s="108"/>
      <c r="G220" s="108"/>
      <c r="H220" s="108"/>
      <c r="I220" s="108"/>
      <c r="J220" s="253"/>
      <c r="K220" s="241"/>
      <c r="L220" s="72"/>
      <c r="M220" s="72"/>
      <c r="N220" s="72"/>
      <c r="O220" s="72"/>
      <c r="P220" s="72"/>
      <c r="Q220" s="73"/>
      <c r="R220" s="74"/>
      <c r="S220" s="74"/>
      <c r="T220" s="74"/>
      <c r="U220" s="74"/>
      <c r="V220" s="74"/>
      <c r="W220" s="72"/>
      <c r="X220" s="72"/>
      <c r="Y220" s="72"/>
      <c r="Z220" s="72"/>
      <c r="AA220" s="72"/>
      <c r="AB220" s="72"/>
    </row>
    <row r="221" spans="1:28" s="2" customFormat="1" ht="13.5" customHeight="1" x14ac:dyDescent="0.2">
      <c r="A221" s="20">
        <v>59</v>
      </c>
      <c r="B221" s="27" t="s">
        <v>154</v>
      </c>
      <c r="C221" s="173" t="s">
        <v>39</v>
      </c>
      <c r="D221" s="105">
        <v>43.77</v>
      </c>
      <c r="E221" s="105">
        <v>45.59</v>
      </c>
      <c r="F221" s="105">
        <v>47.42</v>
      </c>
      <c r="G221" s="105">
        <v>49.31</v>
      </c>
      <c r="H221" s="105">
        <v>51.28</v>
      </c>
      <c r="I221" s="105">
        <v>53.34</v>
      </c>
      <c r="J221" s="251">
        <v>55.47</v>
      </c>
      <c r="K221" s="240"/>
      <c r="L221" s="69">
        <v>4.0140000000000002E-2</v>
      </c>
      <c r="M221" s="69">
        <v>3.9856999999999997E-2</v>
      </c>
      <c r="N221" s="69">
        <v>3.9951E-2</v>
      </c>
      <c r="O221" s="69">
        <v>4.0171999999999999E-2</v>
      </c>
      <c r="P221" s="69">
        <v>3.9933000000000003E-2</v>
      </c>
      <c r="Q221" s="119">
        <v>45.59187</v>
      </c>
      <c r="R221" s="119">
        <v>47.415559999999999</v>
      </c>
      <c r="S221" s="119">
        <v>49.312199999999997</v>
      </c>
      <c r="T221" s="119">
        <v>51.284689999999998</v>
      </c>
      <c r="U221" s="119">
        <v>53.336080000000003</v>
      </c>
      <c r="V221" s="119">
        <v>55.469520000000003</v>
      </c>
      <c r="W221" s="69"/>
      <c r="X221" s="69">
        <v>0.04</v>
      </c>
      <c r="Y221" s="69">
        <v>0.04</v>
      </c>
      <c r="Z221" s="69">
        <v>0.04</v>
      </c>
      <c r="AA221" s="69">
        <v>0.04</v>
      </c>
      <c r="AB221" s="69">
        <v>0.04</v>
      </c>
    </row>
    <row r="222" spans="1:28" s="2" customFormat="1" ht="13.5" customHeight="1" x14ac:dyDescent="0.2">
      <c r="A222" s="6" t="s">
        <v>85</v>
      </c>
      <c r="B222" s="98" t="s">
        <v>93</v>
      </c>
      <c r="C222" s="160" t="s">
        <v>39</v>
      </c>
      <c r="D222" s="106">
        <v>91038</v>
      </c>
      <c r="E222" s="106">
        <v>94831</v>
      </c>
      <c r="F222" s="106">
        <v>98624</v>
      </c>
      <c r="G222" s="106">
        <v>102569</v>
      </c>
      <c r="H222" s="106">
        <v>106672</v>
      </c>
      <c r="I222" s="106">
        <v>110939</v>
      </c>
      <c r="J222" s="252">
        <v>115377</v>
      </c>
      <c r="K222" s="240">
        <v>2.4955000000000001E-2</v>
      </c>
      <c r="L222" s="69">
        <v>2.5076000000000001E-2</v>
      </c>
      <c r="M222" s="69">
        <v>2.4943E-2</v>
      </c>
      <c r="N222" s="69">
        <v>2.4985E-2</v>
      </c>
      <c r="O222" s="69">
        <v>2.4981E-2</v>
      </c>
      <c r="P222" s="69">
        <v>2.4944999999999998E-2</v>
      </c>
      <c r="Q222" s="70">
        <v>94831.089600000007</v>
      </c>
      <c r="R222" s="71">
        <v>98624.364799999996</v>
      </c>
      <c r="S222" s="71">
        <v>102569.376</v>
      </c>
      <c r="T222" s="71">
        <v>106672.15519999999</v>
      </c>
      <c r="U222" s="71">
        <v>110939.04640000001</v>
      </c>
      <c r="V222" s="71">
        <v>115376.60159999999</v>
      </c>
      <c r="W222" s="69">
        <v>2.5000000000000001E-2</v>
      </c>
      <c r="X222" s="69">
        <v>2.5000000000000001E-2</v>
      </c>
      <c r="Y222" s="69">
        <v>2.5000000000000001E-2</v>
      </c>
      <c r="Z222" s="69">
        <v>2.5000000000000001E-2</v>
      </c>
      <c r="AA222" s="69">
        <v>2.5000000000000001E-2</v>
      </c>
      <c r="AB222" s="69">
        <v>2.5000000000000001E-2</v>
      </c>
    </row>
    <row r="223" spans="1:28" s="2" customFormat="1" ht="13.5" customHeight="1" x14ac:dyDescent="0.2">
      <c r="A223" s="6"/>
      <c r="B223" s="98" t="s">
        <v>94</v>
      </c>
      <c r="C223" s="160" t="s">
        <v>39</v>
      </c>
      <c r="D223" s="160"/>
      <c r="E223" s="111"/>
      <c r="F223" s="112"/>
      <c r="G223" s="112"/>
      <c r="H223" s="112"/>
      <c r="I223" s="112"/>
      <c r="J223" s="256"/>
      <c r="K223" s="213"/>
      <c r="L223" s="75"/>
      <c r="M223" s="75"/>
      <c r="N223" s="75"/>
      <c r="O223" s="75"/>
      <c r="P223" s="75"/>
      <c r="Q223" s="70"/>
      <c r="R223" s="71"/>
      <c r="S223" s="71"/>
      <c r="T223" s="71"/>
      <c r="U223" s="71"/>
      <c r="V223" s="71"/>
      <c r="W223" s="75"/>
      <c r="X223" s="75"/>
      <c r="Y223" s="75"/>
      <c r="Z223" s="75"/>
      <c r="AA223" s="75"/>
      <c r="AB223" s="75"/>
    </row>
    <row r="224" spans="1:28" s="2" customFormat="1" ht="13.5" customHeight="1" x14ac:dyDescent="0.2">
      <c r="A224" s="6"/>
      <c r="B224" s="98" t="s">
        <v>95</v>
      </c>
      <c r="C224" s="160" t="s">
        <v>39</v>
      </c>
      <c r="D224" s="160"/>
      <c r="E224" s="111"/>
      <c r="F224" s="112"/>
      <c r="G224" s="112"/>
      <c r="H224" s="112"/>
      <c r="I224" s="112"/>
      <c r="J224" s="256"/>
      <c r="K224" s="213"/>
      <c r="L224" s="75"/>
      <c r="M224" s="75"/>
      <c r="N224" s="75"/>
      <c r="O224" s="75"/>
      <c r="P224" s="75"/>
      <c r="Q224" s="70"/>
      <c r="R224" s="71"/>
      <c r="S224" s="71"/>
      <c r="T224" s="71"/>
      <c r="U224" s="71"/>
      <c r="V224" s="71"/>
      <c r="W224" s="75"/>
      <c r="X224" s="75"/>
      <c r="Y224" s="75"/>
      <c r="Z224" s="75"/>
      <c r="AA224" s="75"/>
      <c r="AB224" s="75"/>
    </row>
    <row r="225" spans="1:28" s="2" customFormat="1" ht="13.5" customHeight="1" x14ac:dyDescent="0.2">
      <c r="A225" s="6"/>
      <c r="B225" s="98" t="s">
        <v>96</v>
      </c>
      <c r="C225" s="160" t="s">
        <v>39</v>
      </c>
      <c r="D225" s="160"/>
      <c r="E225" s="111"/>
      <c r="F225" s="112"/>
      <c r="G225" s="112"/>
      <c r="H225" s="112"/>
      <c r="I225" s="112"/>
      <c r="J225" s="256"/>
      <c r="K225" s="213"/>
      <c r="L225" s="75"/>
      <c r="M225" s="75"/>
      <c r="N225" s="75"/>
      <c r="O225" s="75"/>
      <c r="P225" s="75"/>
      <c r="Q225" s="70"/>
      <c r="R225" s="71"/>
      <c r="S225" s="71"/>
      <c r="T225" s="71"/>
      <c r="U225" s="71"/>
      <c r="V225" s="71"/>
      <c r="W225" s="75"/>
      <c r="X225" s="75"/>
      <c r="Y225" s="75"/>
      <c r="Z225" s="75"/>
      <c r="AA225" s="75"/>
      <c r="AB225" s="75"/>
    </row>
    <row r="226" spans="1:28" s="2" customFormat="1" ht="13.5" customHeight="1" x14ac:dyDescent="0.2">
      <c r="A226" s="6"/>
      <c r="B226" s="100" t="s">
        <v>166</v>
      </c>
      <c r="C226" s="160" t="s">
        <v>39</v>
      </c>
      <c r="D226" s="160"/>
      <c r="E226" s="111"/>
      <c r="F226" s="112"/>
      <c r="G226" s="112"/>
      <c r="H226" s="112"/>
      <c r="I226" s="112"/>
      <c r="J226" s="256"/>
      <c r="K226" s="213"/>
      <c r="L226" s="75"/>
      <c r="M226" s="75"/>
      <c r="N226" s="75"/>
      <c r="O226" s="75"/>
      <c r="P226" s="75"/>
      <c r="Q226" s="70"/>
      <c r="R226" s="71"/>
      <c r="S226" s="71"/>
      <c r="T226" s="71"/>
      <c r="U226" s="71"/>
      <c r="V226" s="71"/>
      <c r="W226" s="75"/>
      <c r="X226" s="75"/>
      <c r="Y226" s="75"/>
      <c r="Z226" s="75"/>
      <c r="AA226" s="75"/>
      <c r="AB226" s="75"/>
    </row>
    <row r="227" spans="1:28" s="2" customFormat="1" ht="13.5" customHeight="1" x14ac:dyDescent="0.2">
      <c r="A227" s="6"/>
      <c r="B227" s="98" t="s">
        <v>52</v>
      </c>
      <c r="C227" s="160" t="s">
        <v>39</v>
      </c>
      <c r="D227" s="160"/>
      <c r="E227" s="111"/>
      <c r="F227" s="112"/>
      <c r="G227" s="112"/>
      <c r="H227" s="112"/>
      <c r="I227" s="112"/>
      <c r="J227" s="256"/>
      <c r="K227" s="213"/>
      <c r="L227" s="75"/>
      <c r="M227" s="75"/>
      <c r="N227" s="75"/>
      <c r="O227" s="75"/>
      <c r="P227" s="75"/>
      <c r="Q227" s="70"/>
      <c r="R227" s="71"/>
      <c r="S227" s="71"/>
      <c r="T227" s="71"/>
      <c r="U227" s="71"/>
      <c r="V227" s="71"/>
      <c r="W227" s="75"/>
      <c r="X227" s="75"/>
      <c r="Y227" s="75"/>
      <c r="Z227" s="75"/>
      <c r="AA227" s="75"/>
      <c r="AB227" s="75"/>
    </row>
    <row r="228" spans="1:28" s="2" customFormat="1" ht="13.5" customHeight="1" x14ac:dyDescent="0.2">
      <c r="A228" s="6"/>
      <c r="B228" s="98" t="s">
        <v>146</v>
      </c>
      <c r="C228" s="160" t="s">
        <v>39</v>
      </c>
      <c r="D228" s="160"/>
      <c r="E228" s="111"/>
      <c r="F228" s="112"/>
      <c r="G228" s="112"/>
      <c r="H228" s="112"/>
      <c r="I228" s="112"/>
      <c r="J228" s="256"/>
      <c r="K228" s="213"/>
      <c r="L228" s="75"/>
      <c r="M228" s="75"/>
      <c r="N228" s="75"/>
      <c r="O228" s="75"/>
      <c r="P228" s="75"/>
      <c r="Q228" s="70"/>
      <c r="R228" s="71"/>
      <c r="S228" s="71"/>
      <c r="T228" s="71"/>
      <c r="U228" s="71"/>
      <c r="V228" s="71"/>
      <c r="W228" s="75"/>
      <c r="X228" s="75"/>
      <c r="Y228" s="75"/>
      <c r="Z228" s="75"/>
      <c r="AA228" s="75"/>
      <c r="AB228" s="75"/>
    </row>
    <row r="229" spans="1:28" s="2" customFormat="1" ht="13.5" customHeight="1" thickBot="1" x14ac:dyDescent="0.25">
      <c r="A229" s="22"/>
      <c r="B229" s="138"/>
      <c r="C229" s="212"/>
      <c r="D229" s="153"/>
      <c r="E229" s="114"/>
      <c r="F229" s="115"/>
      <c r="G229" s="115"/>
      <c r="H229" s="115"/>
      <c r="I229" s="115"/>
      <c r="J229" s="258"/>
      <c r="K229" s="245"/>
      <c r="L229" s="79"/>
      <c r="M229" s="79"/>
      <c r="N229" s="79"/>
      <c r="O229" s="79"/>
      <c r="P229" s="79"/>
      <c r="Q229" s="80"/>
      <c r="R229" s="81"/>
      <c r="S229" s="81"/>
      <c r="T229" s="81"/>
      <c r="U229" s="81"/>
      <c r="V229" s="81"/>
      <c r="W229" s="79"/>
      <c r="X229" s="79"/>
      <c r="Y229" s="79"/>
      <c r="Z229" s="79"/>
      <c r="AA229" s="79"/>
      <c r="AB229" s="79"/>
    </row>
    <row r="230" spans="1:28" s="2" customFormat="1" ht="13.5" customHeight="1" x14ac:dyDescent="0.2">
      <c r="A230" s="20">
        <v>60</v>
      </c>
      <c r="B230" s="94" t="s">
        <v>48</v>
      </c>
      <c r="C230" s="9" t="s">
        <v>39</v>
      </c>
      <c r="D230" s="105">
        <v>44.86</v>
      </c>
      <c r="E230" s="105">
        <v>46.73</v>
      </c>
      <c r="F230" s="105">
        <v>48.6</v>
      </c>
      <c r="G230" s="105">
        <v>50.55</v>
      </c>
      <c r="H230" s="105">
        <v>52.57</v>
      </c>
      <c r="I230" s="105">
        <v>54.67</v>
      </c>
      <c r="J230" s="251">
        <v>56.86</v>
      </c>
      <c r="K230" s="240"/>
      <c r="L230" s="69">
        <v>4.0016999999999997E-2</v>
      </c>
      <c r="M230" s="69">
        <v>4.0122999999999999E-2</v>
      </c>
      <c r="N230" s="69">
        <v>3.9960000000000002E-2</v>
      </c>
      <c r="O230" s="69">
        <v>3.9947000000000003E-2</v>
      </c>
      <c r="P230" s="188">
        <v>4.0058999999999997E-2</v>
      </c>
      <c r="Q230" s="186">
        <v>46.731670000000001</v>
      </c>
      <c r="R230" s="119">
        <v>48.600940000000001</v>
      </c>
      <c r="S230" s="119">
        <v>50.545000000000002</v>
      </c>
      <c r="T230" s="119">
        <v>52.566809999999997</v>
      </c>
      <c r="U230" s="119">
        <v>54.669469999999997</v>
      </c>
      <c r="V230" s="119">
        <v>56.856270000000002</v>
      </c>
      <c r="W230" s="69"/>
      <c r="X230" s="69">
        <v>0.04</v>
      </c>
      <c r="Y230" s="69">
        <v>0.04</v>
      </c>
      <c r="Z230" s="69">
        <v>0.04</v>
      </c>
      <c r="AA230" s="69">
        <v>0.04</v>
      </c>
      <c r="AB230" s="69">
        <v>0.04</v>
      </c>
    </row>
    <row r="231" spans="1:28" s="2" customFormat="1" ht="13.5" customHeight="1" x14ac:dyDescent="0.2">
      <c r="A231" s="17" t="s">
        <v>85</v>
      </c>
      <c r="B231" s="94" t="s">
        <v>53</v>
      </c>
      <c r="C231" s="94" t="s">
        <v>39</v>
      </c>
      <c r="D231" s="106">
        <v>93314</v>
      </c>
      <c r="E231" s="106">
        <v>97202</v>
      </c>
      <c r="F231" s="106">
        <v>101090</v>
      </c>
      <c r="G231" s="106">
        <v>105134</v>
      </c>
      <c r="H231" s="106">
        <v>109339</v>
      </c>
      <c r="I231" s="106">
        <v>113712</v>
      </c>
      <c r="J231" s="252">
        <v>118261</v>
      </c>
      <c r="K231" s="240">
        <v>2.5004999999999999E-2</v>
      </c>
      <c r="L231" s="69">
        <v>2.4884E-2</v>
      </c>
      <c r="M231" s="69">
        <v>2.5146999999999999E-2</v>
      </c>
      <c r="N231" s="69">
        <v>2.5156000000000001E-2</v>
      </c>
      <c r="O231" s="69">
        <v>2.4934000000000001E-2</v>
      </c>
      <c r="P231" s="188">
        <v>2.5059000000000001E-2</v>
      </c>
      <c r="Q231" s="70">
        <v>97201.873600000006</v>
      </c>
      <c r="R231" s="71">
        <v>101089.9552</v>
      </c>
      <c r="S231" s="71">
        <v>105133.6</v>
      </c>
      <c r="T231" s="71">
        <v>109338.9648</v>
      </c>
      <c r="U231" s="71">
        <v>113712.4976</v>
      </c>
      <c r="V231" s="71">
        <v>118261.0416</v>
      </c>
      <c r="W231" s="69">
        <v>2.5000000000000001E-2</v>
      </c>
      <c r="X231" s="69">
        <v>2.5000000000000001E-2</v>
      </c>
      <c r="Y231" s="69">
        <v>2.5000000000000001E-2</v>
      </c>
      <c r="Z231" s="69">
        <v>2.5000000000000001E-2</v>
      </c>
      <c r="AA231" s="69">
        <v>2.5000000000000001E-2</v>
      </c>
      <c r="AB231" s="69">
        <v>2.5000000000000001E-2</v>
      </c>
    </row>
    <row r="232" spans="1:28" s="2" customFormat="1" ht="13.5" customHeight="1" x14ac:dyDescent="0.2">
      <c r="A232" s="17"/>
      <c r="B232" s="94" t="s">
        <v>46</v>
      </c>
      <c r="C232" s="3" t="s">
        <v>39</v>
      </c>
      <c r="D232" s="154"/>
      <c r="E232" s="111"/>
      <c r="F232" s="112"/>
      <c r="G232" s="112"/>
      <c r="H232" s="112"/>
      <c r="I232" s="112"/>
      <c r="J232" s="256"/>
      <c r="K232" s="213"/>
      <c r="L232" s="75"/>
      <c r="M232" s="75"/>
      <c r="N232" s="75"/>
      <c r="O232" s="75"/>
      <c r="P232" s="190"/>
      <c r="Q232" s="70"/>
      <c r="R232" s="71"/>
      <c r="S232" s="71"/>
      <c r="T232" s="71"/>
      <c r="U232" s="71"/>
      <c r="V232" s="71"/>
      <c r="W232" s="75"/>
      <c r="X232" s="75"/>
      <c r="Y232" s="75"/>
      <c r="Z232" s="75"/>
      <c r="AA232" s="75"/>
      <c r="AB232" s="75"/>
    </row>
    <row r="233" spans="1:28" s="2" customFormat="1" ht="13.5" customHeight="1" x14ac:dyDescent="0.2">
      <c r="A233" s="17"/>
      <c r="B233" s="94" t="s">
        <v>49</v>
      </c>
      <c r="C233" s="154" t="s">
        <v>39</v>
      </c>
      <c r="D233" s="154"/>
      <c r="E233" s="111"/>
      <c r="F233" s="112"/>
      <c r="G233" s="112"/>
      <c r="H233" s="112"/>
      <c r="I233" s="112"/>
      <c r="J233" s="256"/>
      <c r="K233" s="213"/>
      <c r="L233" s="75"/>
      <c r="M233" s="75"/>
      <c r="N233" s="75"/>
      <c r="O233" s="75"/>
      <c r="P233" s="214"/>
      <c r="Q233" s="70"/>
      <c r="R233" s="71"/>
      <c r="S233" s="71"/>
      <c r="T233" s="71"/>
      <c r="U233" s="71"/>
      <c r="V233" s="71"/>
      <c r="W233" s="75"/>
      <c r="X233" s="75"/>
      <c r="Y233" s="75"/>
      <c r="Z233" s="75"/>
      <c r="AA233" s="75"/>
      <c r="AB233" s="75"/>
    </row>
    <row r="234" spans="1:28" s="2" customFormat="1" ht="13.5" customHeight="1" thickBot="1" x14ac:dyDescent="0.25">
      <c r="A234" s="17"/>
      <c r="B234" s="94"/>
      <c r="C234" s="160"/>
      <c r="D234" s="154"/>
      <c r="E234" s="111"/>
      <c r="F234" s="112"/>
      <c r="G234" s="112"/>
      <c r="H234" s="112"/>
      <c r="I234" s="112"/>
      <c r="J234" s="256"/>
      <c r="K234" s="275"/>
      <c r="L234" s="79"/>
      <c r="M234" s="79"/>
      <c r="N234" s="79"/>
      <c r="O234" s="79"/>
      <c r="P234" s="276"/>
      <c r="Q234" s="70"/>
      <c r="R234" s="71"/>
      <c r="S234" s="71"/>
      <c r="T234" s="71"/>
      <c r="U234" s="71"/>
      <c r="V234" s="71"/>
      <c r="W234" s="79"/>
      <c r="X234" s="79"/>
      <c r="Y234" s="79"/>
      <c r="Z234" s="79"/>
      <c r="AA234" s="79"/>
      <c r="AB234" s="79"/>
    </row>
    <row r="235" spans="1:28" s="2" customFormat="1" ht="13.5" customHeight="1" x14ac:dyDescent="0.2">
      <c r="A235" s="20">
        <v>61</v>
      </c>
      <c r="B235" s="89"/>
      <c r="C235" s="9"/>
      <c r="D235" s="105">
        <v>45.98</v>
      </c>
      <c r="E235" s="105">
        <v>47.9</v>
      </c>
      <c r="F235" s="105">
        <v>49.82</v>
      </c>
      <c r="G235" s="105">
        <v>51.81</v>
      </c>
      <c r="H235" s="105">
        <v>53.88</v>
      </c>
      <c r="I235" s="105">
        <v>56.04</v>
      </c>
      <c r="J235" s="251">
        <v>58.28</v>
      </c>
      <c r="K235" s="240"/>
      <c r="L235" s="69">
        <v>4.0084000000000002E-2</v>
      </c>
      <c r="M235" s="69">
        <v>3.9944E-2</v>
      </c>
      <c r="N235" s="69">
        <v>3.9954000000000003E-2</v>
      </c>
      <c r="O235" s="69">
        <v>4.0089E-2</v>
      </c>
      <c r="P235" s="69">
        <v>3.9971E-2</v>
      </c>
      <c r="Q235" s="119">
        <v>47.899990000000003</v>
      </c>
      <c r="R235" s="119">
        <v>49.816000000000003</v>
      </c>
      <c r="S235" s="119">
        <v>51.808639999999997</v>
      </c>
      <c r="T235" s="119">
        <v>53.880989999999997</v>
      </c>
      <c r="U235" s="119">
        <v>56.036230000000003</v>
      </c>
      <c r="V235" s="119">
        <v>58.277670000000001</v>
      </c>
      <c r="W235" s="69"/>
      <c r="X235" s="69">
        <v>0.04</v>
      </c>
      <c r="Y235" s="69">
        <v>0.04</v>
      </c>
      <c r="Z235" s="69">
        <v>0.04</v>
      </c>
      <c r="AA235" s="69">
        <v>0.04</v>
      </c>
      <c r="AB235" s="69">
        <v>0.04</v>
      </c>
    </row>
    <row r="236" spans="1:28" s="2" customFormat="1" ht="13.5" customHeight="1" thickBot="1" x14ac:dyDescent="0.25">
      <c r="A236" s="17" t="s">
        <v>85</v>
      </c>
      <c r="B236" s="94"/>
      <c r="C236" s="3"/>
      <c r="D236" s="106">
        <v>95647</v>
      </c>
      <c r="E236" s="106">
        <v>99632</v>
      </c>
      <c r="F236" s="106">
        <v>103617</v>
      </c>
      <c r="G236" s="106">
        <v>107762</v>
      </c>
      <c r="H236" s="106">
        <v>112072</v>
      </c>
      <c r="I236" s="106">
        <v>116555</v>
      </c>
      <c r="J236" s="252">
        <v>121218</v>
      </c>
      <c r="K236" s="246">
        <v>2.5037E-2</v>
      </c>
      <c r="L236" s="191">
        <v>2.5103E-2</v>
      </c>
      <c r="M236" s="191">
        <v>2.4926E-2</v>
      </c>
      <c r="N236" s="191">
        <v>2.4919E-2</v>
      </c>
      <c r="O236" s="191">
        <v>2.5059000000000001E-2</v>
      </c>
      <c r="P236" s="191">
        <v>2.4974E-2</v>
      </c>
      <c r="Q236" s="70">
        <v>99631.979200000002</v>
      </c>
      <c r="R236" s="71">
        <v>103617.28</v>
      </c>
      <c r="S236" s="71">
        <v>107761.9712</v>
      </c>
      <c r="T236" s="71">
        <v>112072.4592</v>
      </c>
      <c r="U236" s="71">
        <v>116555.3584</v>
      </c>
      <c r="V236" s="71">
        <v>121217.5536</v>
      </c>
      <c r="W236" s="191">
        <v>2.5000999999999999E-2</v>
      </c>
      <c r="X236" s="191">
        <v>2.5000999999999999E-2</v>
      </c>
      <c r="Y236" s="191">
        <v>2.5000000000000001E-2</v>
      </c>
      <c r="Z236" s="191">
        <v>2.5000000000000001E-2</v>
      </c>
      <c r="AA236" s="191">
        <v>2.5000000000000001E-2</v>
      </c>
      <c r="AB236" s="191">
        <v>2.5000000000000001E-2</v>
      </c>
    </row>
    <row r="237" spans="1:28" s="2" customFormat="1" ht="13.5" customHeight="1" x14ac:dyDescent="0.2">
      <c r="A237" s="20">
        <v>62</v>
      </c>
      <c r="B237" s="215" t="s">
        <v>149</v>
      </c>
      <c r="C237" s="9" t="s">
        <v>39</v>
      </c>
      <c r="D237" s="105">
        <v>47.13</v>
      </c>
      <c r="E237" s="105">
        <v>49.1</v>
      </c>
      <c r="F237" s="105">
        <v>51.06</v>
      </c>
      <c r="G237" s="105">
        <v>53.1</v>
      </c>
      <c r="H237" s="105">
        <v>55.23</v>
      </c>
      <c r="I237" s="105">
        <v>57.44</v>
      </c>
      <c r="J237" s="251">
        <v>59.73</v>
      </c>
      <c r="K237" s="240"/>
      <c r="L237" s="69">
        <v>3.9919000000000003E-2</v>
      </c>
      <c r="M237" s="69">
        <v>3.9953000000000002E-2</v>
      </c>
      <c r="N237" s="69">
        <v>4.0113000000000003E-2</v>
      </c>
      <c r="O237" s="69">
        <v>4.0014000000000001E-2</v>
      </c>
      <c r="P237" s="69">
        <v>3.9868000000000001E-2</v>
      </c>
      <c r="Q237" s="119">
        <v>49.097499999999997</v>
      </c>
      <c r="R237" s="119">
        <v>51.061390000000003</v>
      </c>
      <c r="S237" s="119">
        <v>53.103870000000001</v>
      </c>
      <c r="T237" s="119">
        <v>55.228020000000001</v>
      </c>
      <c r="U237" s="119">
        <v>57.437130000000003</v>
      </c>
      <c r="V237" s="119">
        <v>59.73462</v>
      </c>
      <c r="W237" s="69"/>
      <c r="X237" s="69">
        <v>0.04</v>
      </c>
      <c r="Y237" s="69">
        <v>0.04</v>
      </c>
      <c r="Z237" s="69">
        <v>0.04</v>
      </c>
      <c r="AA237" s="69">
        <v>0.04</v>
      </c>
      <c r="AB237" s="69">
        <v>0.04</v>
      </c>
    </row>
    <row r="238" spans="1:28" s="2" customFormat="1" ht="13.5" customHeight="1" x14ac:dyDescent="0.2">
      <c r="A238" s="17" t="s">
        <v>85</v>
      </c>
      <c r="B238" s="94" t="s">
        <v>181</v>
      </c>
      <c r="C238" s="94" t="s">
        <v>39</v>
      </c>
      <c r="D238" s="106">
        <v>98038</v>
      </c>
      <c r="E238" s="106">
        <v>102123</v>
      </c>
      <c r="F238" s="106">
        <v>106208</v>
      </c>
      <c r="G238" s="106">
        <v>110456</v>
      </c>
      <c r="H238" s="106">
        <v>114874</v>
      </c>
      <c r="I238" s="106">
        <v>119469</v>
      </c>
      <c r="J238" s="252">
        <v>124248</v>
      </c>
      <c r="K238" s="240">
        <v>2.5052000000000001E-2</v>
      </c>
      <c r="L238" s="69">
        <v>2.4889999999999999E-2</v>
      </c>
      <c r="M238" s="69">
        <v>2.4899000000000001E-2</v>
      </c>
      <c r="N238" s="69">
        <v>2.5055999999999998E-2</v>
      </c>
      <c r="O238" s="69">
        <v>2.4982000000000001E-2</v>
      </c>
      <c r="P238" s="188">
        <v>2.4879999999999999E-2</v>
      </c>
      <c r="Q238" s="70">
        <v>102122.8</v>
      </c>
      <c r="R238" s="71">
        <v>106207.6912</v>
      </c>
      <c r="S238" s="71">
        <v>110456.0496</v>
      </c>
      <c r="T238" s="71">
        <v>114874.2816</v>
      </c>
      <c r="U238" s="71">
        <v>119469.2304</v>
      </c>
      <c r="V238" s="71">
        <v>124248.0096</v>
      </c>
      <c r="W238" s="69">
        <v>2.5000000000000001E-2</v>
      </c>
      <c r="X238" s="69">
        <v>2.5000000000000001E-2</v>
      </c>
      <c r="Y238" s="69">
        <v>2.5000000000000001E-2</v>
      </c>
      <c r="Z238" s="69">
        <v>2.5000000000000001E-2</v>
      </c>
      <c r="AA238" s="69">
        <v>2.5000000000000001E-2</v>
      </c>
      <c r="AB238" s="69">
        <v>2.5000000000000001E-2</v>
      </c>
    </row>
    <row r="239" spans="1:28" s="2" customFormat="1" ht="13.5" customHeight="1" thickBot="1" x14ac:dyDescent="0.25">
      <c r="A239" s="21"/>
      <c r="B239" s="208" t="s">
        <v>184</v>
      </c>
      <c r="C239" s="233"/>
      <c r="D239" s="155"/>
      <c r="E239" s="107"/>
      <c r="F239" s="108"/>
      <c r="G239" s="108"/>
      <c r="H239" s="108"/>
      <c r="I239" s="108"/>
      <c r="J239" s="253"/>
      <c r="K239" s="241"/>
      <c r="L239" s="72"/>
      <c r="M239" s="72"/>
      <c r="N239" s="72"/>
      <c r="O239" s="72"/>
      <c r="P239" s="72"/>
      <c r="Q239" s="73"/>
      <c r="R239" s="74"/>
      <c r="S239" s="74"/>
      <c r="T239" s="74"/>
      <c r="U239" s="74"/>
      <c r="V239" s="74"/>
      <c r="W239" s="72"/>
      <c r="X239" s="72"/>
      <c r="Y239" s="72"/>
      <c r="Z239" s="72"/>
      <c r="AA239" s="72"/>
      <c r="AB239" s="72"/>
    </row>
    <row r="240" spans="1:28" s="2" customFormat="1" ht="13.5" customHeight="1" x14ac:dyDescent="0.2">
      <c r="A240" s="20">
        <v>63</v>
      </c>
      <c r="B240" s="89" t="s">
        <v>54</v>
      </c>
      <c r="C240" s="9" t="s">
        <v>39</v>
      </c>
      <c r="D240" s="105">
        <v>48.31</v>
      </c>
      <c r="E240" s="105">
        <v>50.32</v>
      </c>
      <c r="F240" s="105">
        <v>52.34</v>
      </c>
      <c r="G240" s="105">
        <v>54.43</v>
      </c>
      <c r="H240" s="105">
        <v>56.61</v>
      </c>
      <c r="I240" s="105">
        <v>58.87</v>
      </c>
      <c r="J240" s="251">
        <v>61.23</v>
      </c>
      <c r="K240" s="240"/>
      <c r="L240" s="69">
        <v>4.0142999999999998E-2</v>
      </c>
      <c r="M240" s="69">
        <v>3.9931000000000001E-2</v>
      </c>
      <c r="N240" s="69">
        <v>4.0051000000000003E-2</v>
      </c>
      <c r="O240" s="69">
        <v>3.9921999999999999E-2</v>
      </c>
      <c r="P240" s="69">
        <v>4.0087999999999999E-2</v>
      </c>
      <c r="Q240" s="119">
        <v>50.324919999999999</v>
      </c>
      <c r="R240" s="119">
        <v>52.337919999999997</v>
      </c>
      <c r="S240" s="119">
        <v>54.431449999999998</v>
      </c>
      <c r="T240" s="119">
        <v>56.608719999999998</v>
      </c>
      <c r="U240" s="119">
        <v>58.873080000000002</v>
      </c>
      <c r="V240" s="119">
        <v>61.228000000000002</v>
      </c>
      <c r="W240" s="69"/>
      <c r="X240" s="69">
        <v>0.04</v>
      </c>
      <c r="Y240" s="69">
        <v>0.04</v>
      </c>
      <c r="Z240" s="69">
        <v>0.04</v>
      </c>
      <c r="AA240" s="69">
        <v>0.04</v>
      </c>
      <c r="AB240" s="69">
        <v>0.04</v>
      </c>
    </row>
    <row r="241" spans="1:28" s="2" customFormat="1" ht="13.5" customHeight="1" x14ac:dyDescent="0.2">
      <c r="A241" s="17" t="s">
        <v>85</v>
      </c>
      <c r="B241" s="94" t="s">
        <v>56</v>
      </c>
      <c r="C241" s="3" t="s">
        <v>39</v>
      </c>
      <c r="D241" s="106">
        <v>100489</v>
      </c>
      <c r="E241" s="106">
        <v>104676</v>
      </c>
      <c r="F241" s="106">
        <v>108863</v>
      </c>
      <c r="G241" s="106">
        <v>113217</v>
      </c>
      <c r="H241" s="106">
        <v>117746</v>
      </c>
      <c r="I241" s="106">
        <v>122456</v>
      </c>
      <c r="J241" s="252">
        <v>127354</v>
      </c>
      <c r="K241" s="240">
        <v>2.4847000000000001E-2</v>
      </c>
      <c r="L241" s="69">
        <v>2.5069000000000001E-2</v>
      </c>
      <c r="M241" s="69">
        <v>2.5047E-2</v>
      </c>
      <c r="N241" s="69">
        <v>2.4986000000000001E-2</v>
      </c>
      <c r="O241" s="69">
        <v>2.4896000000000001E-2</v>
      </c>
      <c r="P241" s="69">
        <v>2.5113E-2</v>
      </c>
      <c r="Q241" s="70">
        <v>104675.8336</v>
      </c>
      <c r="R241" s="71">
        <v>108862.87360000001</v>
      </c>
      <c r="S241" s="71">
        <v>113217.416</v>
      </c>
      <c r="T241" s="71">
        <v>117746.1376</v>
      </c>
      <c r="U241" s="71">
        <v>122456.0064</v>
      </c>
      <c r="V241" s="71">
        <v>127354.24000000001</v>
      </c>
      <c r="W241" s="69">
        <v>2.5000000000000001E-2</v>
      </c>
      <c r="X241" s="69">
        <v>2.5000000000000001E-2</v>
      </c>
      <c r="Y241" s="69">
        <v>2.5000000000000001E-2</v>
      </c>
      <c r="Z241" s="69">
        <v>2.5000000000000001E-2</v>
      </c>
      <c r="AA241" s="69">
        <v>2.5000000000000001E-2</v>
      </c>
      <c r="AB241" s="69">
        <v>2.5000000000000001E-2</v>
      </c>
    </row>
    <row r="242" spans="1:28" s="2" customFormat="1" ht="13.5" customHeight="1" x14ac:dyDescent="0.2">
      <c r="A242" s="17"/>
      <c r="B242" s="94" t="s">
        <v>80</v>
      </c>
      <c r="C242" s="3" t="s">
        <v>39</v>
      </c>
      <c r="D242" s="154"/>
      <c r="E242" s="111"/>
      <c r="F242" s="112"/>
      <c r="G242" s="112"/>
      <c r="H242" s="112"/>
      <c r="I242" s="112"/>
      <c r="J242" s="256"/>
      <c r="K242" s="213"/>
      <c r="L242" s="75"/>
      <c r="M242" s="75"/>
      <c r="N242" s="75"/>
      <c r="O242" s="75"/>
      <c r="P242" s="75"/>
      <c r="Q242" s="70"/>
      <c r="R242" s="71"/>
      <c r="S242" s="71"/>
      <c r="T242" s="71"/>
      <c r="U242" s="71"/>
      <c r="V242" s="71"/>
      <c r="W242" s="75"/>
      <c r="X242" s="75"/>
      <c r="Y242" s="75"/>
      <c r="Z242" s="75"/>
      <c r="AA242" s="75"/>
      <c r="AB242" s="75"/>
    </row>
    <row r="243" spans="1:28" s="2" customFormat="1" ht="13.5" customHeight="1" x14ac:dyDescent="0.2">
      <c r="A243" s="17"/>
      <c r="B243" s="134" t="s">
        <v>151</v>
      </c>
      <c r="C243" s="3" t="s">
        <v>39</v>
      </c>
      <c r="D243" s="154"/>
      <c r="E243" s="111"/>
      <c r="F243" s="112"/>
      <c r="G243" s="112"/>
      <c r="H243" s="112"/>
      <c r="I243" s="112"/>
      <c r="J243" s="256"/>
      <c r="K243" s="213"/>
      <c r="L243" s="75"/>
      <c r="M243" s="75"/>
      <c r="N243" s="75"/>
      <c r="O243" s="75"/>
      <c r="P243" s="75"/>
      <c r="Q243" s="70"/>
      <c r="R243" s="71"/>
      <c r="S243" s="71"/>
      <c r="T243" s="71"/>
      <c r="U243" s="71"/>
      <c r="V243" s="71"/>
      <c r="W243" s="75"/>
      <c r="X243" s="75"/>
      <c r="Y243" s="75"/>
      <c r="Z243" s="75"/>
      <c r="AA243" s="75"/>
      <c r="AB243" s="75"/>
    </row>
    <row r="244" spans="1:28" s="2" customFormat="1" ht="13.5" customHeight="1" x14ac:dyDescent="0.2">
      <c r="A244" s="17"/>
      <c r="B244" s="94" t="s">
        <v>51</v>
      </c>
      <c r="C244" s="3" t="s">
        <v>39</v>
      </c>
      <c r="D244" s="154"/>
      <c r="E244" s="111"/>
      <c r="F244" s="112"/>
      <c r="G244" s="112"/>
      <c r="H244" s="112"/>
      <c r="I244" s="112"/>
      <c r="J244" s="256"/>
      <c r="K244" s="213"/>
      <c r="L244" s="75"/>
      <c r="M244" s="75"/>
      <c r="N244" s="75"/>
      <c r="O244" s="75"/>
      <c r="P244" s="75"/>
      <c r="Q244" s="70"/>
      <c r="R244" s="71"/>
      <c r="S244" s="71"/>
      <c r="T244" s="71"/>
      <c r="U244" s="71"/>
      <c r="V244" s="71"/>
      <c r="W244" s="75"/>
      <c r="X244" s="75"/>
      <c r="Y244" s="75"/>
      <c r="Z244" s="75"/>
      <c r="AA244" s="75"/>
      <c r="AB244" s="75"/>
    </row>
    <row r="245" spans="1:28" s="2" customFormat="1" ht="13.5" customHeight="1" x14ac:dyDescent="0.2">
      <c r="A245" s="17"/>
      <c r="B245" s="134" t="s">
        <v>176</v>
      </c>
      <c r="C245" s="3" t="s">
        <v>39</v>
      </c>
      <c r="D245" s="154"/>
      <c r="E245" s="111"/>
      <c r="F245" s="112"/>
      <c r="G245" s="112"/>
      <c r="H245" s="112"/>
      <c r="I245" s="112"/>
      <c r="J245" s="256"/>
      <c r="K245" s="213"/>
      <c r="L245" s="75"/>
      <c r="M245" s="75"/>
      <c r="N245" s="75"/>
      <c r="O245" s="75"/>
      <c r="P245" s="75"/>
      <c r="Q245" s="70"/>
      <c r="R245" s="71"/>
      <c r="S245" s="71"/>
      <c r="T245" s="71"/>
      <c r="U245" s="71"/>
      <c r="V245" s="71"/>
      <c r="W245" s="75"/>
      <c r="X245" s="75"/>
      <c r="Y245" s="75"/>
      <c r="Z245" s="75"/>
      <c r="AA245" s="75"/>
      <c r="AB245" s="75"/>
    </row>
    <row r="246" spans="1:28" s="2" customFormat="1" ht="13.5" customHeight="1" thickBot="1" x14ac:dyDescent="0.25">
      <c r="A246" s="21"/>
      <c r="B246" s="93"/>
      <c r="C246" s="10"/>
      <c r="D246" s="155"/>
      <c r="E246" s="107"/>
      <c r="F246" s="108"/>
      <c r="G246" s="108"/>
      <c r="H246" s="108"/>
      <c r="I246" s="108"/>
      <c r="J246" s="253"/>
      <c r="K246" s="241"/>
      <c r="L246" s="72"/>
      <c r="M246" s="72"/>
      <c r="N246" s="72"/>
      <c r="O246" s="72"/>
      <c r="P246" s="72"/>
      <c r="Q246" s="73"/>
      <c r="R246" s="74"/>
      <c r="S246" s="74"/>
      <c r="T246" s="74"/>
      <c r="U246" s="74"/>
      <c r="V246" s="74"/>
      <c r="W246" s="72"/>
      <c r="X246" s="72"/>
      <c r="Y246" s="72"/>
      <c r="Z246" s="72"/>
      <c r="AA246" s="72"/>
      <c r="AB246" s="72"/>
    </row>
    <row r="247" spans="1:28" s="2" customFormat="1" ht="13.5" customHeight="1" x14ac:dyDescent="0.2">
      <c r="A247" s="20">
        <v>64</v>
      </c>
      <c r="B247" s="89" t="s">
        <v>47</v>
      </c>
      <c r="C247" s="9" t="s">
        <v>39</v>
      </c>
      <c r="D247" s="105">
        <v>49.52</v>
      </c>
      <c r="E247" s="105">
        <v>51.58</v>
      </c>
      <c r="F247" s="105">
        <v>53.65</v>
      </c>
      <c r="G247" s="105">
        <v>55.79</v>
      </c>
      <c r="H247" s="105">
        <v>58.02</v>
      </c>
      <c r="I247" s="105">
        <v>60.34</v>
      </c>
      <c r="J247" s="251">
        <v>62.76</v>
      </c>
      <c r="K247" s="240"/>
      <c r="L247" s="69">
        <v>4.0132000000000001E-2</v>
      </c>
      <c r="M247" s="69">
        <v>3.9888E-2</v>
      </c>
      <c r="N247" s="69">
        <v>3.9971E-2</v>
      </c>
      <c r="O247" s="69">
        <v>3.9986000000000001E-2</v>
      </c>
      <c r="P247" s="69">
        <v>4.0106000000000003E-2</v>
      </c>
      <c r="Q247" s="119">
        <v>51.583039999999997</v>
      </c>
      <c r="R247" s="119">
        <v>53.646380000000001</v>
      </c>
      <c r="S247" s="119">
        <v>55.792230000000004</v>
      </c>
      <c r="T247" s="119">
        <v>58.023919999999997</v>
      </c>
      <c r="U247" s="119">
        <v>60.344889999999999</v>
      </c>
      <c r="V247" s="119">
        <v>62.758690000000001</v>
      </c>
      <c r="W247" s="69"/>
      <c r="X247" s="69">
        <v>0.04</v>
      </c>
      <c r="Y247" s="69">
        <v>0.04</v>
      </c>
      <c r="Z247" s="69">
        <v>0.04</v>
      </c>
      <c r="AA247" s="69">
        <v>0.04</v>
      </c>
      <c r="AB247" s="69">
        <v>0.04</v>
      </c>
    </row>
    <row r="248" spans="1:28" s="2" customFormat="1" ht="13.5" customHeight="1" x14ac:dyDescent="0.2">
      <c r="A248" s="17" t="s">
        <v>85</v>
      </c>
      <c r="B248" s="94"/>
      <c r="C248" s="3"/>
      <c r="D248" s="106">
        <v>103001</v>
      </c>
      <c r="E248" s="106">
        <v>107293</v>
      </c>
      <c r="F248" s="106">
        <v>111584</v>
      </c>
      <c r="G248" s="106">
        <v>116048</v>
      </c>
      <c r="H248" s="106">
        <v>120690</v>
      </c>
      <c r="I248" s="106">
        <v>125517</v>
      </c>
      <c r="J248" s="252">
        <v>130538</v>
      </c>
      <c r="K248" s="240">
        <v>2.504E-2</v>
      </c>
      <c r="L248" s="69">
        <v>2.5028999999999999E-2</v>
      </c>
      <c r="M248" s="69">
        <v>2.4986000000000001E-2</v>
      </c>
      <c r="N248" s="69">
        <v>2.4906999999999999E-2</v>
      </c>
      <c r="O248" s="69">
        <v>2.4969999999999999E-2</v>
      </c>
      <c r="P248" s="69">
        <v>2.4988E-2</v>
      </c>
      <c r="Q248" s="70">
        <v>107292.72319999999</v>
      </c>
      <c r="R248" s="71">
        <v>111584.47040000001</v>
      </c>
      <c r="S248" s="71">
        <v>116047.83839999999</v>
      </c>
      <c r="T248" s="71">
        <v>120689.7536</v>
      </c>
      <c r="U248" s="71">
        <v>125517.37119999999</v>
      </c>
      <c r="V248" s="71">
        <v>130538.07520000001</v>
      </c>
      <c r="W248" s="69">
        <v>2.5000000000000001E-2</v>
      </c>
      <c r="X248" s="69">
        <v>2.5000000000000001E-2</v>
      </c>
      <c r="Y248" s="69">
        <v>2.5000000000000001E-2</v>
      </c>
      <c r="Z248" s="69">
        <v>2.5000000000000001E-2</v>
      </c>
      <c r="AA248" s="69">
        <v>2.5000000000000001E-2</v>
      </c>
      <c r="AB248" s="69">
        <v>2.5000000000000001E-2</v>
      </c>
    </row>
    <row r="249" spans="1:28" s="2" customFormat="1" ht="13.5" customHeight="1" thickBot="1" x14ac:dyDescent="0.25">
      <c r="A249" s="21"/>
      <c r="B249" s="93"/>
      <c r="C249" s="10"/>
      <c r="D249" s="155"/>
      <c r="E249" s="107"/>
      <c r="F249" s="108"/>
      <c r="G249" s="108"/>
      <c r="H249" s="108"/>
      <c r="I249" s="108"/>
      <c r="J249" s="253"/>
      <c r="K249" s="241"/>
      <c r="L249" s="72"/>
      <c r="M249" s="72"/>
      <c r="N249" s="72"/>
      <c r="O249" s="72"/>
      <c r="P249" s="72"/>
      <c r="Q249" s="73"/>
      <c r="R249" s="74"/>
      <c r="S249" s="74"/>
      <c r="T249" s="74"/>
      <c r="U249" s="74"/>
      <c r="V249" s="74"/>
      <c r="W249" s="72"/>
      <c r="X249" s="72"/>
      <c r="Y249" s="72"/>
      <c r="Z249" s="72"/>
      <c r="AA249" s="72"/>
      <c r="AB249" s="72"/>
    </row>
    <row r="250" spans="1:28" s="2" customFormat="1" ht="13.5" customHeight="1" x14ac:dyDescent="0.2">
      <c r="A250" s="20">
        <v>65</v>
      </c>
      <c r="B250" s="89" t="s">
        <v>55</v>
      </c>
      <c r="C250" s="9" t="s">
        <v>39</v>
      </c>
      <c r="D250" s="105">
        <v>50.76</v>
      </c>
      <c r="E250" s="105">
        <v>52.87</v>
      </c>
      <c r="F250" s="105">
        <v>54.99</v>
      </c>
      <c r="G250" s="105">
        <v>57.19</v>
      </c>
      <c r="H250" s="105">
        <v>59.47</v>
      </c>
      <c r="I250" s="105">
        <v>61.85</v>
      </c>
      <c r="J250" s="251">
        <v>64.33</v>
      </c>
      <c r="K250" s="240"/>
      <c r="L250" s="69">
        <v>4.0098000000000002E-2</v>
      </c>
      <c r="M250" s="69">
        <v>4.0007000000000001E-2</v>
      </c>
      <c r="N250" s="69">
        <v>3.9867E-2</v>
      </c>
      <c r="O250" s="69">
        <v>4.002E-2</v>
      </c>
      <c r="P250" s="69">
        <v>4.0097000000000001E-2</v>
      </c>
      <c r="Q250" s="119">
        <v>52.872630000000001</v>
      </c>
      <c r="R250" s="119">
        <v>54.987560000000002</v>
      </c>
      <c r="S250" s="119">
        <v>57.187040000000003</v>
      </c>
      <c r="T250" s="119">
        <v>59.474539999999998</v>
      </c>
      <c r="U250" s="119">
        <v>61.85351</v>
      </c>
      <c r="V250" s="119">
        <v>64.327650000000006</v>
      </c>
      <c r="W250" s="69"/>
      <c r="X250" s="69">
        <v>0.04</v>
      </c>
      <c r="Y250" s="69">
        <v>0.04</v>
      </c>
      <c r="Z250" s="69">
        <v>0.04</v>
      </c>
      <c r="AA250" s="69">
        <v>0.04</v>
      </c>
      <c r="AB250" s="69">
        <v>0.04</v>
      </c>
    </row>
    <row r="251" spans="1:28" s="2" customFormat="1" ht="13.5" customHeight="1" x14ac:dyDescent="0.2">
      <c r="A251" s="17" t="s">
        <v>85</v>
      </c>
      <c r="B251" s="94" t="s">
        <v>147</v>
      </c>
      <c r="C251" s="3" t="s">
        <v>39</v>
      </c>
      <c r="D251" s="106">
        <v>105576</v>
      </c>
      <c r="E251" s="106">
        <v>109975</v>
      </c>
      <c r="F251" s="106">
        <v>114374</v>
      </c>
      <c r="G251" s="106">
        <v>118949</v>
      </c>
      <c r="H251" s="106">
        <v>123707</v>
      </c>
      <c r="I251" s="106">
        <v>128655</v>
      </c>
      <c r="J251" s="252">
        <v>133802</v>
      </c>
      <c r="K251" s="240">
        <v>2.5010000000000001E-2</v>
      </c>
      <c r="L251" s="69">
        <v>2.4976999999999999E-2</v>
      </c>
      <c r="M251" s="69">
        <v>2.5094000000000002E-2</v>
      </c>
      <c r="N251" s="69">
        <v>2.4990999999999999E-2</v>
      </c>
      <c r="O251" s="69">
        <v>2.5024999999999999E-2</v>
      </c>
      <c r="P251" s="69">
        <v>2.5016E-2</v>
      </c>
      <c r="Q251" s="70">
        <v>109975.0704</v>
      </c>
      <c r="R251" s="71">
        <v>114374.12480000001</v>
      </c>
      <c r="S251" s="71">
        <v>118949.0432</v>
      </c>
      <c r="T251" s="71">
        <v>123707.0432</v>
      </c>
      <c r="U251" s="71">
        <v>128655.3008</v>
      </c>
      <c r="V251" s="71">
        <v>133801.51199999999</v>
      </c>
      <c r="W251" s="69">
        <v>2.5000000000000001E-2</v>
      </c>
      <c r="X251" s="69">
        <v>2.5000000000000001E-2</v>
      </c>
      <c r="Y251" s="69">
        <v>2.5000000000000001E-2</v>
      </c>
      <c r="Z251" s="69">
        <v>2.5000000000000001E-2</v>
      </c>
      <c r="AA251" s="69">
        <v>2.5000000000000001E-2</v>
      </c>
      <c r="AB251" s="69">
        <v>2.5000000000000001E-2</v>
      </c>
    </row>
    <row r="252" spans="1:28" s="2" customFormat="1" ht="13.5" customHeight="1" x14ac:dyDescent="0.2">
      <c r="A252" s="17"/>
      <c r="B252" s="94" t="s">
        <v>64</v>
      </c>
      <c r="C252" s="3" t="s">
        <v>39</v>
      </c>
      <c r="D252" s="154"/>
      <c r="E252" s="113"/>
      <c r="F252" s="106"/>
      <c r="G252" s="106"/>
      <c r="H252" s="106"/>
      <c r="I252" s="106"/>
      <c r="J252" s="252"/>
      <c r="K252" s="240"/>
      <c r="L252" s="69"/>
      <c r="M252" s="69"/>
      <c r="N252" s="69"/>
      <c r="O252" s="69"/>
      <c r="P252" s="69"/>
      <c r="Q252" s="70"/>
      <c r="R252" s="71"/>
      <c r="S252" s="71"/>
      <c r="T252" s="71"/>
      <c r="U252" s="71"/>
      <c r="V252" s="71"/>
      <c r="W252" s="69"/>
      <c r="X252" s="69"/>
      <c r="Y252" s="69"/>
      <c r="Z252" s="69"/>
      <c r="AA252" s="69"/>
      <c r="AB252" s="69"/>
    </row>
    <row r="253" spans="1:28" s="2" customFormat="1" ht="13.5" customHeight="1" x14ac:dyDescent="0.2">
      <c r="A253" s="17"/>
      <c r="B253" s="94" t="s">
        <v>81</v>
      </c>
      <c r="C253" s="3" t="s">
        <v>39</v>
      </c>
      <c r="D253" s="154"/>
      <c r="E253" s="111"/>
      <c r="F253" s="112"/>
      <c r="G253" s="112"/>
      <c r="H253" s="112"/>
      <c r="I253" s="112"/>
      <c r="J253" s="256"/>
      <c r="K253" s="213"/>
      <c r="L253" s="75"/>
      <c r="M253" s="75"/>
      <c r="N253" s="75"/>
      <c r="O253" s="75"/>
      <c r="P253" s="75"/>
      <c r="Q253" s="70"/>
      <c r="R253" s="71"/>
      <c r="S253" s="71"/>
      <c r="T253" s="71"/>
      <c r="U253" s="71"/>
      <c r="V253" s="71"/>
      <c r="W253" s="75"/>
      <c r="X253" s="75"/>
      <c r="Y253" s="75"/>
      <c r="Z253" s="75"/>
      <c r="AA253" s="75"/>
      <c r="AB253" s="75"/>
    </row>
    <row r="254" spans="1:28" s="2" customFormat="1" ht="13.5" customHeight="1" thickBot="1" x14ac:dyDescent="0.25">
      <c r="A254" s="21"/>
      <c r="B254" s="93"/>
      <c r="C254" s="10"/>
      <c r="D254" s="155"/>
      <c r="E254" s="107"/>
      <c r="F254" s="108"/>
      <c r="G254" s="108"/>
      <c r="H254" s="108"/>
      <c r="I254" s="108"/>
      <c r="J254" s="253"/>
      <c r="K254" s="241"/>
      <c r="L254" s="72"/>
      <c r="M254" s="72"/>
      <c r="N254" s="72"/>
      <c r="O254" s="72"/>
      <c r="P254" s="72"/>
      <c r="Q254" s="73"/>
      <c r="R254" s="74"/>
      <c r="S254" s="74"/>
      <c r="T254" s="74"/>
      <c r="U254" s="74"/>
      <c r="V254" s="74"/>
      <c r="W254" s="72"/>
      <c r="X254" s="72"/>
      <c r="Y254" s="72"/>
      <c r="Z254" s="72"/>
      <c r="AA254" s="72"/>
      <c r="AB254" s="72"/>
    </row>
    <row r="255" spans="1:28" s="2" customFormat="1" ht="13.5" customHeight="1" x14ac:dyDescent="0.2">
      <c r="A255" s="20">
        <v>66</v>
      </c>
      <c r="B255" s="169"/>
      <c r="C255" s="9"/>
      <c r="D255" s="105">
        <v>52.03</v>
      </c>
      <c r="E255" s="105">
        <v>54.19</v>
      </c>
      <c r="F255" s="105">
        <v>56.36</v>
      </c>
      <c r="G255" s="105">
        <v>58.62</v>
      </c>
      <c r="H255" s="105">
        <v>60.96</v>
      </c>
      <c r="I255" s="105">
        <v>63.4</v>
      </c>
      <c r="J255" s="251">
        <v>65.94</v>
      </c>
      <c r="K255" s="240"/>
      <c r="L255" s="69">
        <v>4.0044000000000003E-2</v>
      </c>
      <c r="M255" s="69">
        <v>4.0099000000000003E-2</v>
      </c>
      <c r="N255" s="69">
        <v>3.9918000000000002E-2</v>
      </c>
      <c r="O255" s="69">
        <v>4.0025999999999999E-2</v>
      </c>
      <c r="P255" s="69">
        <v>4.0063000000000001E-2</v>
      </c>
      <c r="Q255" s="119">
        <v>54.194459999999999</v>
      </c>
      <c r="R255" s="119">
        <v>56.36224</v>
      </c>
      <c r="S255" s="119">
        <v>58.61674</v>
      </c>
      <c r="T255" s="119">
        <v>60.961410000000001</v>
      </c>
      <c r="U255" s="119">
        <v>63.399859999999997</v>
      </c>
      <c r="V255" s="119">
        <v>65.935860000000005</v>
      </c>
      <c r="W255" s="69"/>
      <c r="X255" s="69">
        <v>0.04</v>
      </c>
      <c r="Y255" s="69">
        <v>0.04</v>
      </c>
      <c r="Z255" s="69">
        <v>0.04</v>
      </c>
      <c r="AA255" s="69">
        <v>0.04</v>
      </c>
      <c r="AB255" s="69">
        <v>0.04</v>
      </c>
    </row>
    <row r="256" spans="1:28" s="2" customFormat="1" ht="13.5" customHeight="1" thickBot="1" x14ac:dyDescent="0.25">
      <c r="A256" s="17" t="s">
        <v>85</v>
      </c>
      <c r="B256" s="94"/>
      <c r="C256" s="3"/>
      <c r="D256" s="106">
        <v>108215</v>
      </c>
      <c r="E256" s="106">
        <v>112724</v>
      </c>
      <c r="F256" s="106">
        <v>117233</v>
      </c>
      <c r="G256" s="106">
        <v>121923</v>
      </c>
      <c r="H256" s="106">
        <v>126800</v>
      </c>
      <c r="I256" s="106">
        <v>131872</v>
      </c>
      <c r="J256" s="252">
        <v>137147</v>
      </c>
      <c r="K256" s="246">
        <v>2.4967E-2</v>
      </c>
      <c r="L256" s="191">
        <v>2.4913999999999999E-2</v>
      </c>
      <c r="M256" s="191">
        <v>2.5003999999999998E-2</v>
      </c>
      <c r="N256" s="191">
        <v>2.5055000000000001E-2</v>
      </c>
      <c r="O256" s="191">
        <v>2.5061E-2</v>
      </c>
      <c r="P256" s="191">
        <v>2.5027000000000001E-2</v>
      </c>
      <c r="Q256" s="70">
        <v>112724.4768</v>
      </c>
      <c r="R256" s="71">
        <v>117233.4592</v>
      </c>
      <c r="S256" s="71">
        <v>121922.8192</v>
      </c>
      <c r="T256" s="71">
        <v>126799.7328</v>
      </c>
      <c r="U256" s="71">
        <v>131871.70879999999</v>
      </c>
      <c r="V256" s="71">
        <v>137146.5888</v>
      </c>
      <c r="W256" s="191">
        <v>2.5000000000000001E-2</v>
      </c>
      <c r="X256" s="191">
        <v>2.5000000000000001E-2</v>
      </c>
      <c r="Y256" s="191">
        <v>2.5000000000000001E-2</v>
      </c>
      <c r="Z256" s="191">
        <v>2.5000000000000001E-2</v>
      </c>
      <c r="AA256" s="191">
        <v>2.5000000000000001E-2</v>
      </c>
      <c r="AB256" s="191">
        <v>2.5000000000000001E-2</v>
      </c>
    </row>
    <row r="257" spans="1:28" s="2" customFormat="1" ht="13.5" customHeight="1" x14ac:dyDescent="0.2">
      <c r="A257" s="20">
        <v>67</v>
      </c>
      <c r="B257" s="89" t="s">
        <v>82</v>
      </c>
      <c r="C257" s="9" t="s">
        <v>39</v>
      </c>
      <c r="D257" s="105">
        <v>53.33</v>
      </c>
      <c r="E257" s="105">
        <v>55.55</v>
      </c>
      <c r="F257" s="105">
        <v>57.77</v>
      </c>
      <c r="G257" s="105">
        <v>60.08</v>
      </c>
      <c r="H257" s="105">
        <v>62.49</v>
      </c>
      <c r="I257" s="105">
        <v>64.98</v>
      </c>
      <c r="J257" s="251">
        <v>67.58</v>
      </c>
      <c r="K257" s="240"/>
      <c r="L257" s="69">
        <v>3.9964E-2</v>
      </c>
      <c r="M257" s="69">
        <v>3.9986000000000001E-2</v>
      </c>
      <c r="N257" s="69">
        <v>4.0113000000000003E-2</v>
      </c>
      <c r="O257" s="69">
        <v>3.9845999999999999E-2</v>
      </c>
      <c r="P257" s="69">
        <v>4.0011999999999999E-2</v>
      </c>
      <c r="Q257" s="119">
        <v>55.549309999999998</v>
      </c>
      <c r="R257" s="119">
        <v>57.771299999999997</v>
      </c>
      <c r="S257" s="119">
        <v>60.082140000000003</v>
      </c>
      <c r="T257" s="119">
        <v>62.485439999999997</v>
      </c>
      <c r="U257" s="119">
        <v>64.984859999999998</v>
      </c>
      <c r="V257" s="119">
        <v>67.584249999999997</v>
      </c>
      <c r="W257" s="69"/>
      <c r="X257" s="69">
        <v>0.04</v>
      </c>
      <c r="Y257" s="69">
        <v>0.04</v>
      </c>
      <c r="Z257" s="69">
        <v>0.04</v>
      </c>
      <c r="AA257" s="69">
        <v>0.04</v>
      </c>
      <c r="AB257" s="69">
        <v>0.04</v>
      </c>
    </row>
    <row r="258" spans="1:28" s="2" customFormat="1" ht="13.5" customHeight="1" x14ac:dyDescent="0.2">
      <c r="A258" s="17" t="s">
        <v>85</v>
      </c>
      <c r="B258" s="94" t="s">
        <v>83</v>
      </c>
      <c r="C258" s="3" t="s">
        <v>39</v>
      </c>
      <c r="D258" s="106">
        <v>110921</v>
      </c>
      <c r="E258" s="106">
        <v>115543</v>
      </c>
      <c r="F258" s="106">
        <v>120164</v>
      </c>
      <c r="G258" s="106">
        <v>124971</v>
      </c>
      <c r="H258" s="106">
        <v>129970</v>
      </c>
      <c r="I258" s="106">
        <v>135169</v>
      </c>
      <c r="J258" s="252">
        <v>140575</v>
      </c>
      <c r="K258" s="187">
        <v>2.5097000000000001E-2</v>
      </c>
      <c r="L258" s="69">
        <v>2.5017999999999999E-2</v>
      </c>
      <c r="M258" s="69">
        <v>2.4906000000000001E-2</v>
      </c>
      <c r="N258" s="69">
        <v>2.5097999999999999E-2</v>
      </c>
      <c r="O258" s="69">
        <v>2.4920999999999999E-2</v>
      </c>
      <c r="P258" s="69">
        <v>2.4871000000000001E-2</v>
      </c>
      <c r="Q258" s="70">
        <v>115542.56479999999</v>
      </c>
      <c r="R258" s="71">
        <v>120164.304</v>
      </c>
      <c r="S258" s="71">
        <v>124970.8512</v>
      </c>
      <c r="T258" s="71">
        <v>129969.71520000001</v>
      </c>
      <c r="U258" s="71">
        <v>135168.50880000001</v>
      </c>
      <c r="V258" s="71">
        <v>140575.24</v>
      </c>
      <c r="W258" s="69">
        <v>2.5000000000000001E-2</v>
      </c>
      <c r="X258" s="69">
        <v>2.5000000000000001E-2</v>
      </c>
      <c r="Y258" s="69">
        <v>2.5000000000000001E-2</v>
      </c>
      <c r="Z258" s="69">
        <v>2.5000000000000001E-2</v>
      </c>
      <c r="AA258" s="69">
        <v>2.5000000000000001E-2</v>
      </c>
      <c r="AB258" s="69">
        <v>2.5000000000000001E-2</v>
      </c>
    </row>
    <row r="259" spans="1:28" s="2" customFormat="1" ht="13.5" customHeight="1" thickBot="1" x14ac:dyDescent="0.25">
      <c r="A259" s="17"/>
      <c r="B259" s="94"/>
      <c r="C259" s="3"/>
      <c r="D259" s="106"/>
      <c r="E259" s="106"/>
      <c r="F259" s="106"/>
      <c r="G259" s="106"/>
      <c r="H259" s="106"/>
      <c r="I259" s="106"/>
      <c r="J259" s="252"/>
      <c r="K259" s="281"/>
      <c r="L259" s="191"/>
      <c r="M259" s="191"/>
      <c r="N259" s="191"/>
      <c r="O259" s="191"/>
      <c r="P259" s="191"/>
      <c r="Q259" s="70"/>
      <c r="R259" s="71"/>
      <c r="S259" s="71"/>
      <c r="T259" s="71"/>
      <c r="U259" s="71"/>
      <c r="V259" s="71"/>
      <c r="W259" s="191"/>
      <c r="X259" s="191"/>
      <c r="Y259" s="191"/>
      <c r="Z259" s="191"/>
      <c r="AA259" s="191"/>
      <c r="AB259" s="191"/>
    </row>
    <row r="260" spans="1:28" s="2" customFormat="1" ht="13.5" customHeight="1" x14ac:dyDescent="0.2">
      <c r="A260" s="20">
        <v>68</v>
      </c>
      <c r="B260" s="89"/>
      <c r="C260" s="9"/>
      <c r="D260" s="105">
        <v>54.66</v>
      </c>
      <c r="E260" s="105">
        <v>56.94</v>
      </c>
      <c r="F260" s="105">
        <v>59.22</v>
      </c>
      <c r="G260" s="105">
        <v>61.58</v>
      </c>
      <c r="H260" s="105">
        <v>64.05</v>
      </c>
      <c r="I260" s="105">
        <v>66.61</v>
      </c>
      <c r="J260" s="251">
        <v>69.27</v>
      </c>
      <c r="K260" s="240"/>
      <c r="L260" s="69">
        <v>4.0042000000000001E-2</v>
      </c>
      <c r="M260" s="69">
        <v>3.9850999999999998E-2</v>
      </c>
      <c r="N260" s="69">
        <v>4.011E-2</v>
      </c>
      <c r="O260" s="69">
        <v>3.9968999999999998E-2</v>
      </c>
      <c r="P260" s="69">
        <v>3.9933999999999997E-2</v>
      </c>
      <c r="Q260" s="119">
        <v>56.938049999999997</v>
      </c>
      <c r="R260" s="119">
        <v>59.215560000000004</v>
      </c>
      <c r="S260" s="119">
        <v>61.584200000000003</v>
      </c>
      <c r="T260" s="119">
        <v>64.047569999999993</v>
      </c>
      <c r="U260" s="119">
        <v>66.609470000000002</v>
      </c>
      <c r="V260" s="119">
        <v>69.273859999999999</v>
      </c>
      <c r="W260" s="69"/>
      <c r="X260" s="69">
        <v>0.04</v>
      </c>
      <c r="Y260" s="69">
        <v>0.04</v>
      </c>
      <c r="Z260" s="69">
        <v>0.04</v>
      </c>
      <c r="AA260" s="69">
        <v>0.04</v>
      </c>
      <c r="AB260" s="69">
        <v>0.04</v>
      </c>
    </row>
    <row r="261" spans="1:28" s="2" customFormat="1" ht="13.5" customHeight="1" x14ac:dyDescent="0.2">
      <c r="A261" s="17" t="s">
        <v>85</v>
      </c>
      <c r="B261" s="94"/>
      <c r="C261" s="3"/>
      <c r="D261" s="106">
        <v>113694</v>
      </c>
      <c r="E261" s="106">
        <v>118431</v>
      </c>
      <c r="F261" s="106">
        <v>123168</v>
      </c>
      <c r="G261" s="106">
        <v>128095</v>
      </c>
      <c r="H261" s="106">
        <v>133219</v>
      </c>
      <c r="I261" s="106">
        <v>138548</v>
      </c>
      <c r="J261" s="252">
        <v>144090</v>
      </c>
      <c r="K261" s="240">
        <v>2.5023E-2</v>
      </c>
      <c r="L261" s="69">
        <v>2.5100000000000001E-2</v>
      </c>
      <c r="M261" s="69">
        <v>2.4967E-2</v>
      </c>
      <c r="N261" s="69">
        <v>2.4964E-2</v>
      </c>
      <c r="O261" s="69">
        <v>2.5085E-2</v>
      </c>
      <c r="P261" s="69">
        <v>2.5007000000000001E-2</v>
      </c>
      <c r="Q261" s="70">
        <v>118431.144</v>
      </c>
      <c r="R261" s="71">
        <v>123168.3648</v>
      </c>
      <c r="S261" s="71">
        <v>128095.136</v>
      </c>
      <c r="T261" s="71">
        <v>133218.94560000001</v>
      </c>
      <c r="U261" s="71">
        <v>138547.69760000001</v>
      </c>
      <c r="V261" s="71">
        <v>144089.62880000001</v>
      </c>
      <c r="W261" s="69">
        <v>2.5000000000000001E-2</v>
      </c>
      <c r="X261" s="69">
        <v>2.5000000000000001E-2</v>
      </c>
      <c r="Y261" s="69">
        <v>2.5000000000000001E-2</v>
      </c>
      <c r="Z261" s="69">
        <v>2.5000000000000001E-2</v>
      </c>
      <c r="AA261" s="69">
        <v>2.5000000000000001E-2</v>
      </c>
      <c r="AB261" s="69">
        <v>2.5000000000000001E-2</v>
      </c>
    </row>
    <row r="262" spans="1:28" s="2" customFormat="1" ht="13.5" customHeight="1" thickBot="1" x14ac:dyDescent="0.25">
      <c r="A262" s="21"/>
      <c r="B262" s="93"/>
      <c r="C262" s="10"/>
      <c r="D262" s="155"/>
      <c r="E262" s="107"/>
      <c r="F262" s="108"/>
      <c r="G262" s="108"/>
      <c r="H262" s="108"/>
      <c r="I262" s="108"/>
      <c r="J262" s="253"/>
      <c r="K262" s="241"/>
      <c r="L262" s="72"/>
      <c r="M262" s="72"/>
      <c r="N262" s="72"/>
      <c r="O262" s="72"/>
      <c r="P262" s="72"/>
      <c r="Q262" s="73"/>
      <c r="R262" s="74"/>
      <c r="S262" s="74"/>
      <c r="T262" s="74"/>
      <c r="U262" s="74"/>
      <c r="V262" s="74"/>
      <c r="W262" s="72"/>
      <c r="X262" s="72"/>
      <c r="Y262" s="72"/>
      <c r="Z262" s="72"/>
      <c r="AA262" s="72"/>
      <c r="AB262" s="72"/>
    </row>
    <row r="263" spans="1:28" s="2" customFormat="1" ht="13.5" customHeight="1" x14ac:dyDescent="0.2">
      <c r="A263" s="20">
        <v>69</v>
      </c>
      <c r="B263" s="89" t="s">
        <v>57</v>
      </c>
      <c r="C263" s="9" t="s">
        <v>39</v>
      </c>
      <c r="D263" s="105">
        <v>56.03</v>
      </c>
      <c r="E263" s="105">
        <v>58.36</v>
      </c>
      <c r="F263" s="105">
        <v>60.7</v>
      </c>
      <c r="G263" s="105">
        <v>63.12</v>
      </c>
      <c r="H263" s="105">
        <v>65.650000000000006</v>
      </c>
      <c r="I263" s="105">
        <v>68.27</v>
      </c>
      <c r="J263" s="251">
        <v>71.010000000000005</v>
      </c>
      <c r="K263" s="240"/>
      <c r="L263" s="69">
        <v>4.0096E-2</v>
      </c>
      <c r="M263" s="69">
        <v>3.9868000000000001E-2</v>
      </c>
      <c r="N263" s="69">
        <v>4.0082E-2</v>
      </c>
      <c r="O263" s="69">
        <v>3.9909E-2</v>
      </c>
      <c r="P263" s="69">
        <v>4.0134999999999997E-2</v>
      </c>
      <c r="Q263" s="119">
        <v>58.361499999999999</v>
      </c>
      <c r="R263" s="119">
        <v>60.695959999999999</v>
      </c>
      <c r="S263" s="119">
        <v>63.123800000000003</v>
      </c>
      <c r="T263" s="119">
        <v>65.648740000000004</v>
      </c>
      <c r="U263" s="119">
        <v>68.274709999999999</v>
      </c>
      <c r="V263" s="119">
        <v>71.005709999999993</v>
      </c>
      <c r="W263" s="69"/>
      <c r="X263" s="69">
        <v>0.04</v>
      </c>
      <c r="Y263" s="69">
        <v>0.04</v>
      </c>
      <c r="Z263" s="69">
        <v>0.04</v>
      </c>
      <c r="AA263" s="69">
        <v>0.04</v>
      </c>
      <c r="AB263" s="69">
        <v>0.04</v>
      </c>
    </row>
    <row r="264" spans="1:28" s="2" customFormat="1" ht="13.5" customHeight="1" x14ac:dyDescent="0.2">
      <c r="A264" s="17" t="s">
        <v>85</v>
      </c>
      <c r="B264" s="94"/>
      <c r="C264" s="3"/>
      <c r="D264" s="106">
        <v>116536</v>
      </c>
      <c r="E264" s="106">
        <v>121392</v>
      </c>
      <c r="F264" s="106">
        <v>126248</v>
      </c>
      <c r="G264" s="106">
        <v>131298</v>
      </c>
      <c r="H264" s="106">
        <v>136549</v>
      </c>
      <c r="I264" s="106">
        <v>142011</v>
      </c>
      <c r="J264" s="252">
        <v>147692</v>
      </c>
      <c r="K264" s="240">
        <v>2.4938999999999999E-2</v>
      </c>
      <c r="L264" s="69">
        <v>2.4992E-2</v>
      </c>
      <c r="M264" s="69">
        <v>2.5007999999999999E-2</v>
      </c>
      <c r="N264" s="69">
        <v>2.4979999999999999E-2</v>
      </c>
      <c r="O264" s="69">
        <v>2.4920999999999999E-2</v>
      </c>
      <c r="P264" s="69">
        <v>2.5118999999999999E-2</v>
      </c>
      <c r="Q264" s="70">
        <v>121391.92</v>
      </c>
      <c r="R264" s="71">
        <v>126247.5968</v>
      </c>
      <c r="S264" s="71">
        <v>131297.50399999999</v>
      </c>
      <c r="T264" s="71">
        <v>136549.3792</v>
      </c>
      <c r="U264" s="71">
        <v>142011.39679999999</v>
      </c>
      <c r="V264" s="71">
        <v>147691.8768</v>
      </c>
      <c r="W264" s="69">
        <v>2.5000000000000001E-2</v>
      </c>
      <c r="X264" s="69">
        <v>2.5000000000000001E-2</v>
      </c>
      <c r="Y264" s="69">
        <v>2.5000000000000001E-2</v>
      </c>
      <c r="Z264" s="69">
        <v>2.5000000000000001E-2</v>
      </c>
      <c r="AA264" s="69">
        <v>2.5000000000000001E-2</v>
      </c>
      <c r="AB264" s="69">
        <v>2.5000000000000001E-2</v>
      </c>
    </row>
    <row r="265" spans="1:28" s="2" customFormat="1" ht="13.5" customHeight="1" thickBot="1" x14ac:dyDescent="0.25">
      <c r="A265" s="21"/>
      <c r="B265" s="93"/>
      <c r="C265" s="10"/>
      <c r="D265" s="155"/>
      <c r="E265" s="107"/>
      <c r="F265" s="108"/>
      <c r="G265" s="108"/>
      <c r="H265" s="108"/>
      <c r="I265" s="108"/>
      <c r="J265" s="253"/>
      <c r="K265" s="241"/>
      <c r="L265" s="72"/>
      <c r="M265" s="72"/>
      <c r="N265" s="72"/>
      <c r="O265" s="72"/>
      <c r="P265" s="72"/>
      <c r="Q265" s="73"/>
      <c r="R265" s="74"/>
      <c r="S265" s="74"/>
      <c r="T265" s="74"/>
      <c r="U265" s="74"/>
      <c r="V265" s="74"/>
      <c r="W265" s="72"/>
      <c r="X265" s="72"/>
      <c r="Y265" s="72"/>
      <c r="Z265" s="72"/>
      <c r="AA265" s="72"/>
      <c r="AB265" s="72"/>
    </row>
    <row r="266" spans="1:28" s="2" customFormat="1" ht="13.5" customHeight="1" x14ac:dyDescent="0.2">
      <c r="A266" s="20">
        <v>70</v>
      </c>
      <c r="B266" s="89"/>
      <c r="C266" s="9"/>
      <c r="D266" s="105">
        <v>57.43</v>
      </c>
      <c r="E266" s="105">
        <v>59.82</v>
      </c>
      <c r="F266" s="105">
        <v>62.21</v>
      </c>
      <c r="G266" s="105">
        <v>64.7</v>
      </c>
      <c r="H266" s="105">
        <v>67.290000000000006</v>
      </c>
      <c r="I266" s="105">
        <v>69.98</v>
      </c>
      <c r="J266" s="251">
        <v>72.78</v>
      </c>
      <c r="K266" s="240"/>
      <c r="L266" s="69">
        <v>3.9953000000000002E-2</v>
      </c>
      <c r="M266" s="69">
        <v>4.0025999999999999E-2</v>
      </c>
      <c r="N266" s="69">
        <v>4.0030999999999997E-2</v>
      </c>
      <c r="O266" s="69">
        <v>3.9975999999999998E-2</v>
      </c>
      <c r="P266" s="69">
        <v>4.0010999999999998E-2</v>
      </c>
      <c r="Q266" s="119">
        <v>59.820529999999998</v>
      </c>
      <c r="R266" s="119">
        <v>62.213360000000002</v>
      </c>
      <c r="S266" s="119">
        <v>64.701909999999998</v>
      </c>
      <c r="T266" s="119">
        <v>67.28998</v>
      </c>
      <c r="U266" s="119">
        <v>69.981589999999997</v>
      </c>
      <c r="V266" s="119">
        <v>72.780860000000004</v>
      </c>
      <c r="W266" s="69"/>
      <c r="X266" s="69">
        <v>0.04</v>
      </c>
      <c r="Y266" s="69">
        <v>0.04</v>
      </c>
      <c r="Z266" s="69">
        <v>0.04</v>
      </c>
      <c r="AA266" s="69">
        <v>0.04</v>
      </c>
      <c r="AB266" s="69">
        <v>0.04</v>
      </c>
    </row>
    <row r="267" spans="1:28" s="2" customFormat="1" ht="13.5" customHeight="1" x14ac:dyDescent="0.2">
      <c r="A267" s="17" t="s">
        <v>85</v>
      </c>
      <c r="B267" s="94"/>
      <c r="C267" s="3"/>
      <c r="D267" s="106">
        <v>119450</v>
      </c>
      <c r="E267" s="106">
        <v>124427</v>
      </c>
      <c r="F267" s="106">
        <v>129404</v>
      </c>
      <c r="G267" s="106">
        <v>134580</v>
      </c>
      <c r="H267" s="106">
        <v>139963</v>
      </c>
      <c r="I267" s="106">
        <v>145562</v>
      </c>
      <c r="J267" s="252">
        <v>151384</v>
      </c>
      <c r="K267" s="240">
        <v>2.5017000000000001E-2</v>
      </c>
      <c r="L267" s="69">
        <v>2.4875999999999999E-2</v>
      </c>
      <c r="M267" s="69">
        <v>2.5031999999999999E-2</v>
      </c>
      <c r="N267" s="69">
        <v>2.4981E-2</v>
      </c>
      <c r="O267" s="69">
        <v>2.5048000000000001E-2</v>
      </c>
      <c r="P267" s="69">
        <v>2.4926E-2</v>
      </c>
      <c r="Q267" s="70">
        <v>124426.70239999999</v>
      </c>
      <c r="R267" s="71">
        <v>129403.78879999999</v>
      </c>
      <c r="S267" s="71">
        <v>134579.97279999999</v>
      </c>
      <c r="T267" s="71">
        <v>139963.15839999999</v>
      </c>
      <c r="U267" s="71">
        <v>145561.7072</v>
      </c>
      <c r="V267" s="71">
        <v>151384.1888</v>
      </c>
      <c r="W267" s="69">
        <v>2.5000000000000001E-2</v>
      </c>
      <c r="X267" s="69">
        <v>2.5000000000000001E-2</v>
      </c>
      <c r="Y267" s="69">
        <v>2.5000000000000001E-2</v>
      </c>
      <c r="Z267" s="69">
        <v>2.5000000000000001E-2</v>
      </c>
      <c r="AA267" s="69">
        <v>2.5000000000000001E-2</v>
      </c>
      <c r="AB267" s="69">
        <v>2.5000000000000001E-2</v>
      </c>
    </row>
    <row r="268" spans="1:28" s="2" customFormat="1" ht="13.5" customHeight="1" thickBot="1" x14ac:dyDescent="0.25">
      <c r="A268" s="21"/>
      <c r="B268" s="93"/>
      <c r="C268" s="10"/>
      <c r="D268" s="155"/>
      <c r="E268" s="107"/>
      <c r="F268" s="108"/>
      <c r="G268" s="108"/>
      <c r="H268" s="108"/>
      <c r="I268" s="108"/>
      <c r="J268" s="253"/>
      <c r="K268" s="241"/>
      <c r="L268" s="72"/>
      <c r="M268" s="72"/>
      <c r="N268" s="72"/>
      <c r="O268" s="72"/>
      <c r="P268" s="72"/>
      <c r="Q268" s="73"/>
      <c r="R268" s="74"/>
      <c r="S268" s="74"/>
      <c r="T268" s="74"/>
      <c r="U268" s="74"/>
      <c r="V268" s="74"/>
      <c r="W268" s="72"/>
      <c r="X268" s="72"/>
      <c r="Y268" s="72"/>
      <c r="Z268" s="72"/>
      <c r="AA268" s="72"/>
      <c r="AB268" s="72"/>
    </row>
    <row r="269" spans="1:28" s="2" customFormat="1" ht="13.5" customHeight="1" x14ac:dyDescent="0.2">
      <c r="A269" s="20">
        <v>71</v>
      </c>
      <c r="B269" s="89"/>
      <c r="C269" s="9"/>
      <c r="D269" s="105">
        <v>58.86</v>
      </c>
      <c r="E269" s="105">
        <v>61.32</v>
      </c>
      <c r="F269" s="105">
        <v>63.77</v>
      </c>
      <c r="G269" s="105">
        <v>66.319999999999993</v>
      </c>
      <c r="H269" s="105">
        <v>68.97</v>
      </c>
      <c r="I269" s="105">
        <v>71.73</v>
      </c>
      <c r="J269" s="251">
        <v>74.599999999999994</v>
      </c>
      <c r="K269" s="240"/>
      <c r="L269" s="69">
        <v>3.9954000000000003E-2</v>
      </c>
      <c r="M269" s="69">
        <v>3.9987000000000002E-2</v>
      </c>
      <c r="N269" s="69">
        <v>3.9958E-2</v>
      </c>
      <c r="O269" s="69">
        <v>4.0016999999999997E-2</v>
      </c>
      <c r="P269" s="69">
        <v>4.0010999999999998E-2</v>
      </c>
      <c r="Q269" s="119">
        <v>61.316049999999997</v>
      </c>
      <c r="R269" s="119">
        <v>63.768689999999999</v>
      </c>
      <c r="S269" s="119">
        <v>66.319450000000003</v>
      </c>
      <c r="T269" s="119">
        <v>68.972219999999993</v>
      </c>
      <c r="U269" s="119">
        <v>71.731120000000004</v>
      </c>
      <c r="V269" s="119">
        <v>74.600380000000001</v>
      </c>
      <c r="W269" s="69"/>
      <c r="X269" s="69">
        <v>0.04</v>
      </c>
      <c r="Y269" s="69">
        <v>0.04</v>
      </c>
      <c r="Z269" s="69">
        <v>0.04</v>
      </c>
      <c r="AA269" s="69">
        <v>0.04</v>
      </c>
      <c r="AB269" s="69">
        <v>0.04</v>
      </c>
    </row>
    <row r="270" spans="1:28" s="2" customFormat="1" ht="13.5" customHeight="1" x14ac:dyDescent="0.2">
      <c r="A270" s="17" t="s">
        <v>85</v>
      </c>
      <c r="B270" s="94"/>
      <c r="C270" s="3"/>
      <c r="D270" s="106">
        <v>122436</v>
      </c>
      <c r="E270" s="106">
        <v>127537</v>
      </c>
      <c r="F270" s="106">
        <v>132639</v>
      </c>
      <c r="G270" s="106">
        <v>137944</v>
      </c>
      <c r="H270" s="106">
        <v>143462</v>
      </c>
      <c r="I270" s="106">
        <v>149201</v>
      </c>
      <c r="J270" s="252">
        <v>155169</v>
      </c>
      <c r="K270" s="240">
        <v>2.5075E-2</v>
      </c>
      <c r="L270" s="69">
        <v>2.5076000000000001E-2</v>
      </c>
      <c r="M270" s="69">
        <v>2.5038999999999999E-2</v>
      </c>
      <c r="N270" s="69">
        <v>2.4967E-2</v>
      </c>
      <c r="O270" s="69">
        <v>2.5007000000000001E-2</v>
      </c>
      <c r="P270" s="69">
        <v>2.5007000000000001E-2</v>
      </c>
      <c r="Q270" s="70">
        <v>127537.38400000001</v>
      </c>
      <c r="R270" s="71">
        <v>132638.87520000001</v>
      </c>
      <c r="S270" s="71">
        <v>137944.45600000001</v>
      </c>
      <c r="T270" s="71">
        <v>143462.2176</v>
      </c>
      <c r="U270" s="71">
        <v>149200.72959999999</v>
      </c>
      <c r="V270" s="71">
        <v>155168.7904</v>
      </c>
      <c r="W270" s="69">
        <v>2.5000000000000001E-2</v>
      </c>
      <c r="X270" s="69">
        <v>2.5000000000000001E-2</v>
      </c>
      <c r="Y270" s="69">
        <v>2.5000000000000001E-2</v>
      </c>
      <c r="Z270" s="69">
        <v>2.5000000000000001E-2</v>
      </c>
      <c r="AA270" s="69">
        <v>2.5000000000000001E-2</v>
      </c>
      <c r="AB270" s="69">
        <v>2.5000000000000001E-2</v>
      </c>
    </row>
    <row r="271" spans="1:28" s="2" customFormat="1" ht="13.5" customHeight="1" thickBot="1" x14ac:dyDescent="0.25">
      <c r="A271" s="21"/>
      <c r="B271" s="93"/>
      <c r="C271" s="10"/>
      <c r="D271" s="155"/>
      <c r="E271" s="107"/>
      <c r="F271" s="108"/>
      <c r="G271" s="108"/>
      <c r="H271" s="108"/>
      <c r="I271" s="108"/>
      <c r="J271" s="253"/>
      <c r="K271" s="241"/>
      <c r="L271" s="72"/>
      <c r="M271" s="72"/>
      <c r="N271" s="72"/>
      <c r="O271" s="72"/>
      <c r="P271" s="72"/>
      <c r="Q271" s="73"/>
      <c r="R271" s="74"/>
      <c r="S271" s="74"/>
      <c r="T271" s="74"/>
      <c r="U271" s="74"/>
      <c r="V271" s="74"/>
      <c r="W271" s="72"/>
      <c r="X271" s="72"/>
      <c r="Y271" s="72"/>
      <c r="Z271" s="72"/>
      <c r="AA271" s="72"/>
      <c r="AB271" s="72"/>
    </row>
    <row r="272" spans="1:28" s="2" customFormat="1" ht="13.5" customHeight="1" x14ac:dyDescent="0.2">
      <c r="A272" s="20">
        <v>72</v>
      </c>
      <c r="B272" s="89"/>
      <c r="C272" s="9"/>
      <c r="D272" s="105">
        <v>60.33</v>
      </c>
      <c r="E272" s="105">
        <v>62.85</v>
      </c>
      <c r="F272" s="105">
        <v>65.36</v>
      </c>
      <c r="G272" s="105">
        <v>67.98</v>
      </c>
      <c r="H272" s="105">
        <v>70.7</v>
      </c>
      <c r="I272" s="105">
        <v>73.52</v>
      </c>
      <c r="J272" s="251">
        <v>76.47</v>
      </c>
      <c r="K272" s="240"/>
      <c r="L272" s="69">
        <v>3.9935999999999999E-2</v>
      </c>
      <c r="M272" s="69">
        <v>4.0085999999999997E-2</v>
      </c>
      <c r="N272" s="69">
        <v>4.0011999999999999E-2</v>
      </c>
      <c r="O272" s="69">
        <v>3.9886999999999999E-2</v>
      </c>
      <c r="P272" s="69">
        <v>4.0125000000000001E-2</v>
      </c>
      <c r="Q272" s="119">
        <v>62.848950000000002</v>
      </c>
      <c r="R272" s="119">
        <v>65.362899999999996</v>
      </c>
      <c r="S272" s="119">
        <v>67.977429999999998</v>
      </c>
      <c r="T272" s="119">
        <v>70.696529999999996</v>
      </c>
      <c r="U272" s="119">
        <v>73.524420000000006</v>
      </c>
      <c r="V272" s="119">
        <v>76.465379999999996</v>
      </c>
      <c r="W272" s="69"/>
      <c r="X272" s="69">
        <v>0.04</v>
      </c>
      <c r="Y272" s="69">
        <v>0.04</v>
      </c>
      <c r="Z272" s="69">
        <v>0.04</v>
      </c>
      <c r="AA272" s="69">
        <v>0.04</v>
      </c>
      <c r="AB272" s="69">
        <v>0.04</v>
      </c>
    </row>
    <row r="273" spans="1:28" s="2" customFormat="1" ht="13.5" customHeight="1" x14ac:dyDescent="0.2">
      <c r="A273" s="17" t="s">
        <v>85</v>
      </c>
      <c r="B273" s="94"/>
      <c r="C273" s="3"/>
      <c r="D273" s="106">
        <v>125497</v>
      </c>
      <c r="E273" s="106">
        <v>130726</v>
      </c>
      <c r="F273" s="106">
        <v>135955</v>
      </c>
      <c r="G273" s="106">
        <v>141393</v>
      </c>
      <c r="H273" s="106">
        <v>147049</v>
      </c>
      <c r="I273" s="106">
        <v>152931</v>
      </c>
      <c r="J273" s="252">
        <v>159048</v>
      </c>
      <c r="K273" s="240">
        <v>2.4951000000000001E-2</v>
      </c>
      <c r="L273" s="69">
        <v>2.4933E-2</v>
      </c>
      <c r="M273" s="69">
        <v>2.503E-2</v>
      </c>
      <c r="N273" s="69">
        <v>2.5083000000000001E-2</v>
      </c>
      <c r="O273" s="69">
        <v>2.4955000000000001E-2</v>
      </c>
      <c r="P273" s="69">
        <v>2.5066999999999999E-2</v>
      </c>
      <c r="Q273" s="70">
        <v>130725.81600000001</v>
      </c>
      <c r="R273" s="71">
        <v>135954.83199999999</v>
      </c>
      <c r="S273" s="71">
        <v>141393.05439999999</v>
      </c>
      <c r="T273" s="71">
        <v>147048.7824</v>
      </c>
      <c r="U273" s="71">
        <v>152930.7936</v>
      </c>
      <c r="V273" s="71">
        <v>159047.99040000001</v>
      </c>
      <c r="W273" s="69">
        <v>2.5000000000000001E-2</v>
      </c>
      <c r="X273" s="69">
        <v>2.5000000000000001E-2</v>
      </c>
      <c r="Y273" s="69">
        <v>2.5000000000000001E-2</v>
      </c>
      <c r="Z273" s="69">
        <v>2.5000000000000001E-2</v>
      </c>
      <c r="AA273" s="69">
        <v>2.5000000000000001E-2</v>
      </c>
      <c r="AB273" s="69">
        <v>2.5000000000000001E-2</v>
      </c>
    </row>
    <row r="274" spans="1:28" s="2" customFormat="1" ht="13.5" customHeight="1" thickBot="1" x14ac:dyDescent="0.25">
      <c r="A274" s="21"/>
      <c r="B274" s="93"/>
      <c r="C274" s="10"/>
      <c r="D274" s="155"/>
      <c r="E274" s="107"/>
      <c r="F274" s="108"/>
      <c r="G274" s="108"/>
      <c r="H274" s="108"/>
      <c r="I274" s="108"/>
      <c r="J274" s="253"/>
      <c r="K274" s="241"/>
      <c r="L274" s="72"/>
      <c r="M274" s="72"/>
      <c r="N274" s="72"/>
      <c r="O274" s="72"/>
      <c r="P274" s="72"/>
      <c r="Q274" s="73"/>
      <c r="R274" s="74"/>
      <c r="S274" s="74"/>
      <c r="T274" s="74"/>
      <c r="U274" s="74"/>
      <c r="V274" s="74"/>
      <c r="W274" s="72"/>
      <c r="X274" s="72"/>
      <c r="Y274" s="72"/>
      <c r="Z274" s="72"/>
      <c r="AA274" s="72"/>
      <c r="AB274" s="72"/>
    </row>
    <row r="275" spans="1:28" s="2" customFormat="1" ht="13.5" customHeight="1" x14ac:dyDescent="0.2">
      <c r="A275" s="20">
        <v>73</v>
      </c>
      <c r="B275" s="140" t="s">
        <v>174</v>
      </c>
      <c r="C275" s="9" t="s">
        <v>39</v>
      </c>
      <c r="D275" s="105">
        <v>61.84</v>
      </c>
      <c r="E275" s="105">
        <v>64.42</v>
      </c>
      <c r="F275" s="105">
        <v>67</v>
      </c>
      <c r="G275" s="105">
        <v>69.680000000000007</v>
      </c>
      <c r="H275" s="105">
        <v>72.459999999999994</v>
      </c>
      <c r="I275" s="105">
        <v>75.36</v>
      </c>
      <c r="J275" s="251">
        <v>78.38</v>
      </c>
      <c r="K275" s="240"/>
      <c r="L275" s="69">
        <v>4.0050000000000002E-2</v>
      </c>
      <c r="M275" s="69">
        <v>0.04</v>
      </c>
      <c r="N275" s="69">
        <v>3.9897000000000002E-2</v>
      </c>
      <c r="O275" s="69">
        <v>4.0022000000000002E-2</v>
      </c>
      <c r="P275" s="69">
        <v>4.0073999999999999E-2</v>
      </c>
      <c r="Q275" s="119">
        <v>64.420190000000005</v>
      </c>
      <c r="R275" s="119">
        <v>66.997</v>
      </c>
      <c r="S275" s="119">
        <v>69.676879999999997</v>
      </c>
      <c r="T275" s="119">
        <v>72.46396</v>
      </c>
      <c r="U275" s="119">
        <v>75.362520000000004</v>
      </c>
      <c r="V275" s="119">
        <v>78.377009999999999</v>
      </c>
      <c r="W275" s="69"/>
      <c r="X275" s="69">
        <v>0.04</v>
      </c>
      <c r="Y275" s="69">
        <v>0.04</v>
      </c>
      <c r="Z275" s="69">
        <v>0.04</v>
      </c>
      <c r="AA275" s="69">
        <v>0.04</v>
      </c>
      <c r="AB275" s="69">
        <v>0.04</v>
      </c>
    </row>
    <row r="276" spans="1:28" s="2" customFormat="1" ht="13.5" customHeight="1" x14ac:dyDescent="0.2">
      <c r="A276" s="17" t="s">
        <v>85</v>
      </c>
      <c r="B276" s="94"/>
      <c r="C276" s="3"/>
      <c r="D276" s="106">
        <v>128634</v>
      </c>
      <c r="E276" s="106">
        <v>133994</v>
      </c>
      <c r="F276" s="106">
        <v>139354</v>
      </c>
      <c r="G276" s="106">
        <v>144928</v>
      </c>
      <c r="H276" s="106">
        <v>150725</v>
      </c>
      <c r="I276" s="106">
        <v>156754</v>
      </c>
      <c r="J276" s="252">
        <v>163024</v>
      </c>
      <c r="K276" s="240">
        <v>2.4979999999999999E-2</v>
      </c>
      <c r="L276" s="69">
        <v>2.5092E-2</v>
      </c>
      <c r="M276" s="69">
        <v>2.5007000000000001E-2</v>
      </c>
      <c r="N276" s="69">
        <v>2.4893999999999999E-2</v>
      </c>
      <c r="O276" s="69">
        <v>2.5027000000000001E-2</v>
      </c>
      <c r="P276" s="69">
        <v>2.4976999999999999E-2</v>
      </c>
      <c r="Q276" s="70">
        <v>133993.9952</v>
      </c>
      <c r="R276" s="71">
        <v>139353.76</v>
      </c>
      <c r="S276" s="71">
        <v>144927.91039999999</v>
      </c>
      <c r="T276" s="71">
        <v>150725.0368</v>
      </c>
      <c r="U276" s="71">
        <v>156754.0416</v>
      </c>
      <c r="V276" s="71">
        <v>163024.1808</v>
      </c>
      <c r="W276" s="69">
        <v>2.5000000000000001E-2</v>
      </c>
      <c r="X276" s="69">
        <v>2.5000000000000001E-2</v>
      </c>
      <c r="Y276" s="69">
        <v>2.5000000000000001E-2</v>
      </c>
      <c r="Z276" s="69">
        <v>2.5000000000000001E-2</v>
      </c>
      <c r="AA276" s="69">
        <v>2.5000000000000001E-2</v>
      </c>
      <c r="AB276" s="69">
        <v>2.5000000000000001E-2</v>
      </c>
    </row>
    <row r="277" spans="1:28" s="2" customFormat="1" ht="13.5" customHeight="1" thickBot="1" x14ac:dyDescent="0.25">
      <c r="A277" s="21"/>
      <c r="B277" s="93"/>
      <c r="C277" s="10"/>
      <c r="D277" s="155"/>
      <c r="E277" s="107"/>
      <c r="F277" s="108"/>
      <c r="G277" s="108"/>
      <c r="H277" s="108"/>
      <c r="I277" s="108"/>
      <c r="J277" s="253"/>
      <c r="K277" s="241"/>
      <c r="L277" s="72"/>
      <c r="M277" s="72"/>
      <c r="N277" s="72"/>
      <c r="O277" s="72"/>
      <c r="P277" s="72"/>
      <c r="Q277" s="73"/>
      <c r="R277" s="74"/>
      <c r="S277" s="74"/>
      <c r="T277" s="74"/>
      <c r="U277" s="74"/>
      <c r="V277" s="74"/>
      <c r="W277" s="72"/>
      <c r="X277" s="72"/>
      <c r="Y277" s="72"/>
      <c r="Z277" s="72"/>
      <c r="AA277" s="72"/>
      <c r="AB277" s="72"/>
    </row>
    <row r="278" spans="1:28" s="2" customFormat="1" ht="13.5" customHeight="1" x14ac:dyDescent="0.2">
      <c r="A278" s="20">
        <v>74</v>
      </c>
      <c r="B278" s="97"/>
      <c r="C278" s="27"/>
      <c r="D278" s="27"/>
      <c r="E278" s="105">
        <v>66.03</v>
      </c>
      <c r="F278" s="105">
        <v>68.67</v>
      </c>
      <c r="G278" s="105">
        <v>71.42</v>
      </c>
      <c r="H278" s="105">
        <v>74.28</v>
      </c>
      <c r="I278" s="105">
        <v>77.25</v>
      </c>
      <c r="J278" s="251">
        <v>80.34</v>
      </c>
      <c r="K278" s="240"/>
      <c r="L278" s="69">
        <v>3.9981999999999997E-2</v>
      </c>
      <c r="M278" s="69">
        <v>4.0046999999999999E-2</v>
      </c>
      <c r="N278" s="69">
        <v>4.0044999999999997E-2</v>
      </c>
      <c r="O278" s="69">
        <v>3.9983999999999999E-2</v>
      </c>
      <c r="P278" s="69">
        <v>0.04</v>
      </c>
      <c r="Q278" s="119">
        <v>66.030690000000007</v>
      </c>
      <c r="R278" s="119">
        <v>68.67192</v>
      </c>
      <c r="S278" s="119">
        <v>71.418800000000005</v>
      </c>
      <c r="T278" s="119">
        <v>74.275559999999999</v>
      </c>
      <c r="U278" s="119">
        <v>77.246579999999994</v>
      </c>
      <c r="V278" s="119">
        <v>80.336439999999996</v>
      </c>
      <c r="W278" s="69"/>
      <c r="X278" s="69">
        <v>0.04</v>
      </c>
      <c r="Y278" s="69">
        <v>0.04</v>
      </c>
      <c r="Z278" s="69">
        <v>0.04</v>
      </c>
      <c r="AA278" s="69">
        <v>0.04</v>
      </c>
      <c r="AB278" s="69">
        <v>0.04</v>
      </c>
    </row>
    <row r="279" spans="1:28" s="2" customFormat="1" ht="13.5" customHeight="1" x14ac:dyDescent="0.2">
      <c r="A279" s="6" t="s">
        <v>85</v>
      </c>
      <c r="B279" s="98"/>
      <c r="C279" s="30"/>
      <c r="D279" s="30"/>
      <c r="E279" s="106">
        <v>137344</v>
      </c>
      <c r="F279" s="106">
        <v>142838</v>
      </c>
      <c r="G279" s="106">
        <v>148551</v>
      </c>
      <c r="H279" s="106">
        <v>154493</v>
      </c>
      <c r="I279" s="106">
        <v>160673</v>
      </c>
      <c r="J279" s="252">
        <v>167100</v>
      </c>
      <c r="K279" s="240">
        <v>2.4992E-2</v>
      </c>
      <c r="L279" s="69">
        <v>2.4924999999999999E-2</v>
      </c>
      <c r="M279" s="69">
        <v>2.4971E-2</v>
      </c>
      <c r="N279" s="69">
        <v>2.5117E-2</v>
      </c>
      <c r="O279" s="69">
        <v>2.5080000000000002E-2</v>
      </c>
      <c r="P279" s="69">
        <v>2.5006E-2</v>
      </c>
      <c r="Q279" s="70">
        <v>137343.8352</v>
      </c>
      <c r="R279" s="71">
        <v>142837.59359999999</v>
      </c>
      <c r="S279" s="71">
        <v>148551.10399999999</v>
      </c>
      <c r="T279" s="71">
        <v>154493.1648</v>
      </c>
      <c r="U279" s="71">
        <v>160672.88639999999</v>
      </c>
      <c r="V279" s="71">
        <v>167099.79519999999</v>
      </c>
      <c r="W279" s="69">
        <v>2.5000000000000001E-2</v>
      </c>
      <c r="X279" s="69">
        <v>2.5000000000000001E-2</v>
      </c>
      <c r="Y279" s="69">
        <v>2.5000000000000001E-2</v>
      </c>
      <c r="Z279" s="69">
        <v>2.5000000000000001E-2</v>
      </c>
      <c r="AA279" s="69">
        <v>2.5000000000000001E-2</v>
      </c>
      <c r="AB279" s="69">
        <v>2.5000000000000001E-2</v>
      </c>
    </row>
    <row r="280" spans="1:28" s="2" customFormat="1" ht="13.5" customHeight="1" thickBot="1" x14ac:dyDescent="0.25">
      <c r="A280" s="6"/>
      <c r="B280" s="98"/>
      <c r="C280" s="30"/>
      <c r="D280" s="160"/>
      <c r="E280" s="111"/>
      <c r="F280" s="112"/>
      <c r="G280" s="112"/>
      <c r="H280" s="112"/>
      <c r="I280" s="112"/>
      <c r="J280" s="256"/>
      <c r="K280" s="245"/>
      <c r="L280" s="79"/>
      <c r="M280" s="79"/>
      <c r="N280" s="79"/>
      <c r="O280" s="79"/>
      <c r="P280" s="79"/>
      <c r="Q280" s="70"/>
      <c r="R280" s="71"/>
      <c r="S280" s="71"/>
      <c r="T280" s="71"/>
      <c r="U280" s="71"/>
      <c r="V280" s="71"/>
      <c r="W280" s="79"/>
      <c r="X280" s="79"/>
      <c r="Y280" s="79"/>
      <c r="Z280" s="79"/>
      <c r="AA280" s="79"/>
      <c r="AB280" s="79"/>
    </row>
    <row r="281" spans="1:28" s="2" customFormat="1" ht="13.5" customHeight="1" x14ac:dyDescent="0.2">
      <c r="A281" s="20">
        <v>75</v>
      </c>
      <c r="B281" s="89" t="s">
        <v>59</v>
      </c>
      <c r="C281" s="9" t="s">
        <v>39</v>
      </c>
      <c r="D281" s="105">
        <v>64.97</v>
      </c>
      <c r="E281" s="105">
        <v>67.680000000000007</v>
      </c>
      <c r="F281" s="105">
        <v>70.39</v>
      </c>
      <c r="G281" s="105">
        <v>73.2</v>
      </c>
      <c r="H281" s="105">
        <v>76.13</v>
      </c>
      <c r="I281" s="105">
        <v>79.180000000000007</v>
      </c>
      <c r="J281" s="251">
        <v>82.34</v>
      </c>
      <c r="K281" s="240"/>
      <c r="L281" s="69">
        <v>4.0041E-2</v>
      </c>
      <c r="M281" s="69">
        <v>3.9919999999999997E-2</v>
      </c>
      <c r="N281" s="69">
        <v>4.0027E-2</v>
      </c>
      <c r="O281" s="69">
        <v>4.0063000000000001E-2</v>
      </c>
      <c r="P281" s="69">
        <v>3.9909E-2</v>
      </c>
      <c r="Q281" s="119">
        <v>67.681449999999998</v>
      </c>
      <c r="R281" s="119">
        <v>70.388720000000006</v>
      </c>
      <c r="S281" s="119">
        <v>73.204269999999994</v>
      </c>
      <c r="T281" s="119">
        <v>76.132440000000003</v>
      </c>
      <c r="U281" s="119">
        <v>79.177750000000003</v>
      </c>
      <c r="V281" s="119">
        <v>82.344849999999994</v>
      </c>
      <c r="W281" s="69"/>
      <c r="X281" s="69">
        <v>0.04</v>
      </c>
      <c r="Y281" s="69">
        <v>0.04</v>
      </c>
      <c r="Z281" s="69">
        <v>0.04</v>
      </c>
      <c r="AA281" s="69">
        <v>0.04</v>
      </c>
      <c r="AB281" s="69">
        <v>0.04</v>
      </c>
    </row>
    <row r="282" spans="1:28" s="2" customFormat="1" ht="13.5" customHeight="1" x14ac:dyDescent="0.2">
      <c r="A282" s="6" t="s">
        <v>85</v>
      </c>
      <c r="B282" s="192" t="s">
        <v>60</v>
      </c>
      <c r="C282" s="5" t="s">
        <v>39</v>
      </c>
      <c r="D282" s="106">
        <v>135146</v>
      </c>
      <c r="E282" s="106">
        <v>140777</v>
      </c>
      <c r="F282" s="106">
        <v>146409</v>
      </c>
      <c r="G282" s="106">
        <v>152265</v>
      </c>
      <c r="H282" s="106">
        <v>158355</v>
      </c>
      <c r="I282" s="106">
        <v>164690</v>
      </c>
      <c r="J282" s="252">
        <v>171277</v>
      </c>
      <c r="K282" s="240">
        <v>2.4989000000000001E-2</v>
      </c>
      <c r="L282" s="69">
        <v>2.5047E-2</v>
      </c>
      <c r="M282" s="69">
        <v>2.4923000000000001E-2</v>
      </c>
      <c r="N282" s="69">
        <v>2.4906000000000001E-2</v>
      </c>
      <c r="O282" s="69">
        <v>2.4983999999999999E-2</v>
      </c>
      <c r="P282" s="69">
        <v>2.4893999999999999E-2</v>
      </c>
      <c r="Q282" s="70">
        <v>140777.416</v>
      </c>
      <c r="R282" s="71">
        <v>146408.53760000001</v>
      </c>
      <c r="S282" s="71">
        <v>152264.88159999999</v>
      </c>
      <c r="T282" s="71">
        <v>158355.47519999999</v>
      </c>
      <c r="U282" s="71">
        <v>164689.72</v>
      </c>
      <c r="V282" s="71">
        <v>171277.288</v>
      </c>
      <c r="W282" s="69">
        <v>2.5000000000000001E-2</v>
      </c>
      <c r="X282" s="69">
        <v>2.5000000000000001E-2</v>
      </c>
      <c r="Y282" s="69">
        <v>2.5000000000000001E-2</v>
      </c>
      <c r="Z282" s="69">
        <v>2.5000000000000001E-2</v>
      </c>
      <c r="AA282" s="69">
        <v>2.5000000000000001E-2</v>
      </c>
      <c r="AB282" s="69">
        <v>2.5000000000000001E-2</v>
      </c>
    </row>
    <row r="283" spans="1:28" s="2" customFormat="1" ht="13.5" customHeight="1" x14ac:dyDescent="0.2">
      <c r="A283" s="6"/>
      <c r="B283" s="90" t="s">
        <v>84</v>
      </c>
      <c r="C283" s="5" t="s">
        <v>39</v>
      </c>
      <c r="D283" s="156"/>
      <c r="E283" s="111"/>
      <c r="F283" s="112"/>
      <c r="G283" s="112"/>
      <c r="H283" s="112"/>
      <c r="I283" s="112"/>
      <c r="J283" s="256"/>
      <c r="K283" s="213"/>
      <c r="L283" s="75"/>
      <c r="M283" s="75"/>
      <c r="N283" s="75"/>
      <c r="O283" s="75"/>
      <c r="P283" s="75"/>
      <c r="Q283" s="70"/>
      <c r="R283" s="71"/>
      <c r="S283" s="71"/>
      <c r="T283" s="71"/>
      <c r="U283" s="71"/>
      <c r="V283" s="71"/>
      <c r="W283" s="75"/>
      <c r="X283" s="75"/>
      <c r="Y283" s="75"/>
      <c r="Z283" s="75"/>
      <c r="AA283" s="75"/>
      <c r="AB283" s="75"/>
    </row>
    <row r="284" spans="1:28" s="2" customFormat="1" ht="13.5" customHeight="1" thickBot="1" x14ac:dyDescent="0.25">
      <c r="A284" s="6"/>
      <c r="B284" s="209" t="s">
        <v>183</v>
      </c>
      <c r="C284" s="211" t="s">
        <v>39</v>
      </c>
      <c r="D284" s="156"/>
      <c r="E284" s="111"/>
      <c r="F284" s="112"/>
      <c r="G284" s="112"/>
      <c r="H284" s="112"/>
      <c r="I284" s="112"/>
      <c r="J284" s="256"/>
      <c r="K284" s="245"/>
      <c r="L284" s="79"/>
      <c r="M284" s="79"/>
      <c r="N284" s="79"/>
      <c r="O284" s="79"/>
      <c r="P284" s="79"/>
      <c r="Q284" s="70"/>
      <c r="R284" s="71"/>
      <c r="S284" s="71"/>
      <c r="T284" s="71"/>
      <c r="U284" s="71"/>
      <c r="V284" s="71"/>
      <c r="W284" s="79"/>
      <c r="X284" s="79"/>
      <c r="Y284" s="79"/>
      <c r="Z284" s="79"/>
      <c r="AA284" s="79"/>
      <c r="AB284" s="79"/>
    </row>
    <row r="285" spans="1:28" s="2" customFormat="1" ht="13.5" customHeight="1" x14ac:dyDescent="0.2">
      <c r="A285" s="20">
        <v>76</v>
      </c>
      <c r="B285" s="92" t="s">
        <v>62</v>
      </c>
      <c r="C285" s="9" t="s">
        <v>39</v>
      </c>
      <c r="D285" s="105">
        <v>66.599999999999994</v>
      </c>
      <c r="E285" s="105">
        <v>69.37</v>
      </c>
      <c r="F285" s="105">
        <v>72.150000000000006</v>
      </c>
      <c r="G285" s="105">
        <v>75.03</v>
      </c>
      <c r="H285" s="105">
        <v>78.040000000000006</v>
      </c>
      <c r="I285" s="105">
        <v>81.16</v>
      </c>
      <c r="J285" s="251">
        <v>84.4</v>
      </c>
      <c r="K285" s="240"/>
      <c r="L285" s="69">
        <v>4.0075E-2</v>
      </c>
      <c r="M285" s="69">
        <v>3.9917000000000001E-2</v>
      </c>
      <c r="N285" s="69">
        <v>4.0117E-2</v>
      </c>
      <c r="O285" s="69">
        <v>3.9979000000000001E-2</v>
      </c>
      <c r="P285" s="69">
        <v>3.9920999999999998E-2</v>
      </c>
      <c r="Q285" s="119">
        <v>69.373480000000001</v>
      </c>
      <c r="R285" s="119">
        <v>72.148430000000005</v>
      </c>
      <c r="S285" s="119">
        <v>75.034379999999999</v>
      </c>
      <c r="T285" s="119">
        <v>78.035749999999993</v>
      </c>
      <c r="U285" s="119">
        <v>81.15719</v>
      </c>
      <c r="V285" s="119">
        <v>84.403480000000002</v>
      </c>
      <c r="W285" s="69"/>
      <c r="X285" s="69">
        <v>0.04</v>
      </c>
      <c r="Y285" s="69">
        <v>0.04</v>
      </c>
      <c r="Z285" s="69">
        <v>0.04</v>
      </c>
      <c r="AA285" s="69">
        <v>0.04</v>
      </c>
      <c r="AB285" s="69">
        <v>0.04</v>
      </c>
    </row>
    <row r="286" spans="1:28" s="2" customFormat="1" ht="13.5" customHeight="1" x14ac:dyDescent="0.2">
      <c r="A286" s="6" t="s">
        <v>85</v>
      </c>
      <c r="B286" s="90" t="s">
        <v>61</v>
      </c>
      <c r="C286" s="5" t="s">
        <v>39</v>
      </c>
      <c r="D286" s="106">
        <v>138525</v>
      </c>
      <c r="E286" s="106">
        <v>144297</v>
      </c>
      <c r="F286" s="106">
        <v>150069</v>
      </c>
      <c r="G286" s="106">
        <v>156072</v>
      </c>
      <c r="H286" s="106">
        <v>162314</v>
      </c>
      <c r="I286" s="106">
        <v>168807</v>
      </c>
      <c r="J286" s="252">
        <v>175559</v>
      </c>
      <c r="K286" s="240">
        <v>2.4969999999999999E-2</v>
      </c>
      <c r="L286" s="69">
        <v>2.5003999999999998E-2</v>
      </c>
      <c r="M286" s="69">
        <v>2.5000000000000001E-2</v>
      </c>
      <c r="N286" s="69">
        <v>2.5089E-2</v>
      </c>
      <c r="O286" s="69">
        <v>2.5006E-2</v>
      </c>
      <c r="P286" s="69">
        <v>2.5017999999999999E-2</v>
      </c>
      <c r="Q286" s="70">
        <v>144296.83840000001</v>
      </c>
      <c r="R286" s="71">
        <v>150068.73439999999</v>
      </c>
      <c r="S286" s="71">
        <v>156071.5104</v>
      </c>
      <c r="T286" s="71">
        <v>162314.35999999999</v>
      </c>
      <c r="U286" s="71">
        <v>168806.9552</v>
      </c>
      <c r="V286" s="71">
        <v>175559.2384</v>
      </c>
      <c r="W286" s="69">
        <v>2.5000000000000001E-2</v>
      </c>
      <c r="X286" s="69">
        <v>2.5000000000000001E-2</v>
      </c>
      <c r="Y286" s="69">
        <v>2.5000000000000001E-2</v>
      </c>
      <c r="Z286" s="69">
        <v>2.5000000000000001E-2</v>
      </c>
      <c r="AA286" s="69">
        <v>2.5000000000000001E-2</v>
      </c>
      <c r="AB286" s="69">
        <v>2.5000000000000001E-2</v>
      </c>
    </row>
    <row r="287" spans="1:28" s="2" customFormat="1" ht="13.5" customHeight="1" thickBot="1" x14ac:dyDescent="0.25">
      <c r="A287" s="22"/>
      <c r="B287" s="91"/>
      <c r="C287" s="8"/>
      <c r="D287" s="106"/>
      <c r="E287" s="170"/>
      <c r="F287" s="106"/>
      <c r="G287" s="106"/>
      <c r="H287" s="106"/>
      <c r="I287" s="106"/>
      <c r="J287" s="252"/>
      <c r="K287" s="246"/>
      <c r="L287" s="191"/>
      <c r="M287" s="191"/>
      <c r="N287" s="191"/>
      <c r="O287" s="191"/>
      <c r="P287" s="191"/>
      <c r="Q287" s="70"/>
      <c r="R287" s="71"/>
      <c r="S287" s="71"/>
      <c r="T287" s="71"/>
      <c r="U287" s="71"/>
      <c r="V287" s="71"/>
      <c r="W287" s="191"/>
      <c r="X287" s="191"/>
      <c r="Y287" s="191"/>
      <c r="Z287" s="191"/>
      <c r="AA287" s="191"/>
      <c r="AB287" s="191"/>
    </row>
    <row r="288" spans="1:28" s="2" customFormat="1" ht="13.5" customHeight="1" x14ac:dyDescent="0.2">
      <c r="A288" s="20">
        <v>77</v>
      </c>
      <c r="B288" s="89" t="s">
        <v>58</v>
      </c>
      <c r="C288" s="9" t="s">
        <v>39</v>
      </c>
      <c r="D288" s="105">
        <v>68.260000000000005</v>
      </c>
      <c r="E288" s="105">
        <v>71.11</v>
      </c>
      <c r="F288" s="105">
        <v>73.95</v>
      </c>
      <c r="G288" s="105">
        <v>76.91</v>
      </c>
      <c r="H288" s="105">
        <v>79.989999999999995</v>
      </c>
      <c r="I288" s="105">
        <v>83.19</v>
      </c>
      <c r="J288" s="251">
        <v>86.51</v>
      </c>
      <c r="K288" s="240"/>
      <c r="L288" s="69">
        <v>3.9938000000000001E-2</v>
      </c>
      <c r="M288" s="69">
        <v>4.0027E-2</v>
      </c>
      <c r="N288" s="69">
        <v>4.0046999999999999E-2</v>
      </c>
      <c r="O288" s="69">
        <v>4.0004999999999999E-2</v>
      </c>
      <c r="P288" s="69">
        <v>3.9909E-2</v>
      </c>
      <c r="Q288" s="119">
        <v>71.107820000000004</v>
      </c>
      <c r="R288" s="119">
        <v>73.95214</v>
      </c>
      <c r="S288" s="119">
        <v>76.910240000000002</v>
      </c>
      <c r="T288" s="119">
        <v>79.986639999999994</v>
      </c>
      <c r="U288" s="119">
        <v>83.186120000000003</v>
      </c>
      <c r="V288" s="119">
        <v>86.513570000000001</v>
      </c>
      <c r="W288" s="69"/>
      <c r="X288" s="69">
        <v>0.04</v>
      </c>
      <c r="Y288" s="69">
        <v>0.04</v>
      </c>
      <c r="Z288" s="69">
        <v>0.04</v>
      </c>
      <c r="AA288" s="69">
        <v>0.04</v>
      </c>
      <c r="AB288" s="69">
        <v>0.04</v>
      </c>
    </row>
    <row r="289" spans="1:28" s="2" customFormat="1" ht="13.5" customHeight="1" thickBot="1" x14ac:dyDescent="0.25">
      <c r="A289" s="22" t="s">
        <v>85</v>
      </c>
      <c r="B289" s="91"/>
      <c r="C289" s="8" t="s">
        <v>39</v>
      </c>
      <c r="D289" s="174">
        <v>141988</v>
      </c>
      <c r="E289" s="174">
        <v>147904</v>
      </c>
      <c r="F289" s="174">
        <v>153820</v>
      </c>
      <c r="G289" s="174">
        <v>159973</v>
      </c>
      <c r="H289" s="174">
        <v>166372</v>
      </c>
      <c r="I289" s="174">
        <v>173027</v>
      </c>
      <c r="J289" s="261">
        <v>179948</v>
      </c>
      <c r="K289" s="246">
        <v>2.5083000000000001E-2</v>
      </c>
      <c r="L289" s="191">
        <v>2.4948000000000001E-2</v>
      </c>
      <c r="M289" s="191">
        <v>2.5056999999999999E-2</v>
      </c>
      <c r="N289" s="191">
        <v>2.4986999999999999E-2</v>
      </c>
      <c r="O289" s="191">
        <v>2.5012E-2</v>
      </c>
      <c r="P289" s="191">
        <v>2.5000000000000001E-2</v>
      </c>
      <c r="Q289" s="70">
        <v>147904.26560000001</v>
      </c>
      <c r="R289" s="81">
        <v>153820.45120000001</v>
      </c>
      <c r="S289" s="81">
        <v>159973.29920000001</v>
      </c>
      <c r="T289" s="81">
        <v>166372.21119999999</v>
      </c>
      <c r="U289" s="81">
        <v>173027.12959999999</v>
      </c>
      <c r="V289" s="81">
        <v>179948.22560000001</v>
      </c>
      <c r="W289" s="191">
        <v>2.5000000000000001E-2</v>
      </c>
      <c r="X289" s="191">
        <v>2.5000000000000001E-2</v>
      </c>
      <c r="Y289" s="191">
        <v>2.5000000000000001E-2</v>
      </c>
      <c r="Z289" s="191">
        <v>2.5000000000000001E-2</v>
      </c>
      <c r="AA289" s="191">
        <v>2.5000000000000001E-2</v>
      </c>
      <c r="AB289" s="191">
        <v>2.5000000000000001E-2</v>
      </c>
    </row>
    <row r="290" spans="1:28" x14ac:dyDescent="0.3">
      <c r="Q290" s="274"/>
    </row>
    <row r="291" spans="1:28" x14ac:dyDescent="0.3">
      <c r="D291" s="171"/>
      <c r="E291" s="171"/>
      <c r="F291" s="171"/>
      <c r="G291" s="171"/>
      <c r="H291" s="171"/>
      <c r="I291" s="171"/>
      <c r="J291" s="262"/>
    </row>
  </sheetData>
  <mergeCells count="51">
    <mergeCell ref="D36:D38"/>
    <mergeCell ref="E36:E38"/>
    <mergeCell ref="D39:D41"/>
    <mergeCell ref="D24:D26"/>
    <mergeCell ref="E24:E26"/>
    <mergeCell ref="F24:F26"/>
    <mergeCell ref="G24:G26"/>
    <mergeCell ref="D33:D35"/>
    <mergeCell ref="E33:E35"/>
    <mergeCell ref="D27:D29"/>
    <mergeCell ref="E27:E29"/>
    <mergeCell ref="F27:F29"/>
    <mergeCell ref="D30:D32"/>
    <mergeCell ref="E30:E32"/>
    <mergeCell ref="F30:F32"/>
    <mergeCell ref="G27:G29"/>
    <mergeCell ref="D21:D23"/>
    <mergeCell ref="E21:E23"/>
    <mergeCell ref="F21:F23"/>
    <mergeCell ref="G21:G23"/>
    <mergeCell ref="H21:H23"/>
    <mergeCell ref="H18:H20"/>
    <mergeCell ref="D15:D17"/>
    <mergeCell ref="E15:E17"/>
    <mergeCell ref="F15:F17"/>
    <mergeCell ref="G15:G17"/>
    <mergeCell ref="H15:H17"/>
    <mergeCell ref="D18:D20"/>
    <mergeCell ref="E18:E20"/>
    <mergeCell ref="F18:F20"/>
    <mergeCell ref="G18:G20"/>
    <mergeCell ref="I15:I17"/>
    <mergeCell ref="I9:I11"/>
    <mergeCell ref="J9:J11"/>
    <mergeCell ref="D12:D14"/>
    <mergeCell ref="E12:E14"/>
    <mergeCell ref="F12:F14"/>
    <mergeCell ref="G12:G14"/>
    <mergeCell ref="H12:H14"/>
    <mergeCell ref="I12:I14"/>
    <mergeCell ref="J12:J14"/>
    <mergeCell ref="D9:D11"/>
    <mergeCell ref="E9:E11"/>
    <mergeCell ref="F9:F11"/>
    <mergeCell ref="G9:G11"/>
    <mergeCell ref="H9:H11"/>
    <mergeCell ref="W5:AB5"/>
    <mergeCell ref="A1:B1"/>
    <mergeCell ref="A5:J5"/>
    <mergeCell ref="D6:D7"/>
    <mergeCell ref="Q5:V5"/>
  </mergeCells>
  <printOptions horizontalCentered="1"/>
  <pageMargins left="0" right="0" top="0.75" bottom="0.53" header="0.3" footer="0.3"/>
  <pageSetup scale="97" fitToHeight="7" orientation="landscape" r:id="rId1"/>
  <rowBreaks count="4" manualBreakCount="4">
    <brk id="38" max="9" man="1"/>
    <brk id="68" max="9" man="1"/>
    <brk id="98" max="9" man="1"/>
    <brk id="130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648C0-52D6-4A40-92C5-A578E72C1685}">
  <sheetPr>
    <tabColor theme="7" tint="0.59999389629810485"/>
  </sheetPr>
  <dimension ref="A1:J122"/>
  <sheetViews>
    <sheetView view="pageBreakPreview" topLeftCell="A16" zoomScaleNormal="130" zoomScaleSheetLayoutView="100" workbookViewId="0">
      <selection activeCell="C21" sqref="C21"/>
    </sheetView>
  </sheetViews>
  <sheetFormatPr defaultRowHeight="14.4" x14ac:dyDescent="0.3"/>
  <cols>
    <col min="1" max="1" width="8" style="19" customWidth="1"/>
    <col min="2" max="2" width="36.109375" style="19" customWidth="1"/>
    <col min="3" max="3" width="15.88671875" customWidth="1"/>
    <col min="4" max="4" width="14.44140625" customWidth="1"/>
    <col min="5" max="5" width="14.109375" customWidth="1"/>
  </cols>
  <sheetData>
    <row r="1" spans="1:10" s="124" customFormat="1" x14ac:dyDescent="0.3">
      <c r="A1" s="121" t="s">
        <v>0</v>
      </c>
      <c r="B1" s="122"/>
      <c r="C1" s="4"/>
      <c r="D1" s="166" t="s">
        <v>161</v>
      </c>
      <c r="E1" s="13">
        <v>8.6999999999999994E-3</v>
      </c>
      <c r="F1" s="1"/>
    </row>
    <row r="2" spans="1:10" s="124" customFormat="1" x14ac:dyDescent="0.3">
      <c r="A2" s="121" t="s">
        <v>111</v>
      </c>
      <c r="B2" s="125"/>
      <c r="C2" s="4"/>
      <c r="D2" s="14" t="s">
        <v>32</v>
      </c>
      <c r="E2" s="15" t="s">
        <v>179</v>
      </c>
      <c r="F2" s="15"/>
    </row>
    <row r="3" spans="1:10" s="124" customFormat="1" x14ac:dyDescent="0.3">
      <c r="A3" s="126">
        <v>2021</v>
      </c>
      <c r="B3" s="125"/>
      <c r="C3" s="4"/>
      <c r="D3" s="14"/>
      <c r="E3" s="2"/>
      <c r="F3" s="15"/>
    </row>
    <row r="4" spans="1:10" s="124" customFormat="1" ht="10.8" thickBot="1" x14ac:dyDescent="0.25">
      <c r="A4" s="4"/>
      <c r="B4" s="127"/>
      <c r="C4" s="4"/>
      <c r="D4" s="102"/>
      <c r="E4" s="4"/>
      <c r="F4" s="123"/>
    </row>
    <row r="5" spans="1:10" s="130" customFormat="1" ht="15" customHeight="1" x14ac:dyDescent="0.2">
      <c r="A5" s="31"/>
      <c r="B5" s="128"/>
      <c r="C5" s="129"/>
      <c r="D5" s="299" t="s">
        <v>112</v>
      </c>
      <c r="E5" s="300"/>
      <c r="F5" s="123"/>
    </row>
    <row r="6" spans="1:10" s="124" customFormat="1" ht="10.8" thickBot="1" x14ac:dyDescent="0.25">
      <c r="A6" s="28" t="s">
        <v>5</v>
      </c>
      <c r="B6" s="131" t="s">
        <v>6</v>
      </c>
      <c r="C6" s="16" t="s">
        <v>34</v>
      </c>
      <c r="D6" s="132" t="s">
        <v>113</v>
      </c>
      <c r="E6" s="133" t="s">
        <v>114</v>
      </c>
      <c r="F6" s="123"/>
    </row>
    <row r="7" spans="1:10" s="124" customFormat="1" ht="13.5" customHeight="1" x14ac:dyDescent="0.2">
      <c r="A7" s="17">
        <v>1</v>
      </c>
      <c r="B7" s="134" t="s">
        <v>117</v>
      </c>
      <c r="C7" s="3" t="s">
        <v>63</v>
      </c>
      <c r="D7" s="167">
        <v>13.79</v>
      </c>
      <c r="E7" s="167">
        <v>14.9</v>
      </c>
      <c r="F7" s="123"/>
      <c r="G7" s="123"/>
      <c r="H7" s="123"/>
      <c r="J7" s="135"/>
    </row>
    <row r="8" spans="1:10" s="124" customFormat="1" ht="13.5" customHeight="1" x14ac:dyDescent="0.2">
      <c r="A8" s="17"/>
      <c r="B8" s="136" t="s">
        <v>144</v>
      </c>
      <c r="C8" s="5" t="s">
        <v>63</v>
      </c>
      <c r="D8" s="137"/>
      <c r="E8" s="137"/>
      <c r="F8" s="123"/>
    </row>
    <row r="9" spans="1:10" s="124" customFormat="1" ht="13.5" customHeight="1" x14ac:dyDescent="0.2">
      <c r="A9" s="17"/>
      <c r="B9" s="136" t="s">
        <v>150</v>
      </c>
      <c r="C9" s="5" t="s">
        <v>63</v>
      </c>
      <c r="D9" s="137"/>
      <c r="E9" s="137"/>
      <c r="F9" s="123"/>
    </row>
    <row r="10" spans="1:10" s="124" customFormat="1" ht="13.5" customHeight="1" thickBot="1" x14ac:dyDescent="0.25">
      <c r="A10" s="21"/>
      <c r="B10" s="138"/>
      <c r="C10" s="8"/>
      <c r="D10" s="139"/>
      <c r="E10" s="139"/>
      <c r="F10" s="123"/>
    </row>
    <row r="11" spans="1:10" s="124" customFormat="1" ht="13.5" customHeight="1" x14ac:dyDescent="0.2">
      <c r="A11" s="20">
        <v>2</v>
      </c>
      <c r="B11" s="140" t="s">
        <v>118</v>
      </c>
      <c r="C11" s="9" t="s">
        <v>63</v>
      </c>
      <c r="D11" s="167">
        <v>14.03</v>
      </c>
      <c r="E11" s="167">
        <v>15.21</v>
      </c>
      <c r="F11" s="123"/>
      <c r="G11" s="135"/>
    </row>
    <row r="12" spans="1:10" s="124" customFormat="1" ht="13.5" customHeight="1" x14ac:dyDescent="0.2">
      <c r="A12" s="17"/>
      <c r="B12" s="134" t="s">
        <v>119</v>
      </c>
      <c r="C12" s="5" t="s">
        <v>63</v>
      </c>
      <c r="D12" s="217"/>
      <c r="E12" s="217"/>
      <c r="F12" s="168"/>
    </row>
    <row r="13" spans="1:10" s="124" customFormat="1" ht="13.5" customHeight="1" x14ac:dyDescent="0.2">
      <c r="A13" s="17"/>
      <c r="B13" s="134" t="s">
        <v>120</v>
      </c>
      <c r="C13" s="3" t="s">
        <v>63</v>
      </c>
      <c r="D13" s="217"/>
      <c r="E13" s="217"/>
      <c r="F13" s="123"/>
    </row>
    <row r="14" spans="1:10" s="124" customFormat="1" ht="13.5" customHeight="1" x14ac:dyDescent="0.2">
      <c r="A14" s="17"/>
      <c r="B14" s="178" t="s">
        <v>121</v>
      </c>
      <c r="C14" s="3" t="s">
        <v>63</v>
      </c>
      <c r="D14" s="137"/>
      <c r="E14" s="137"/>
      <c r="F14" s="123"/>
    </row>
    <row r="15" spans="1:10" s="124" customFormat="1" ht="13.5" customHeight="1" thickBot="1" x14ac:dyDescent="0.25">
      <c r="A15" s="17"/>
      <c r="B15" s="136"/>
      <c r="C15" s="5"/>
      <c r="D15" s="137"/>
      <c r="E15" s="137"/>
      <c r="F15" s="123"/>
    </row>
    <row r="16" spans="1:10" s="124" customFormat="1" ht="13.5" customHeight="1" x14ac:dyDescent="0.2">
      <c r="A16" s="20">
        <v>3</v>
      </c>
      <c r="B16" s="140" t="s">
        <v>122</v>
      </c>
      <c r="C16" s="9" t="s">
        <v>63</v>
      </c>
      <c r="D16" s="167">
        <v>14.26</v>
      </c>
      <c r="E16" s="167">
        <v>15.53</v>
      </c>
      <c r="F16" s="123"/>
      <c r="G16" s="135"/>
    </row>
    <row r="17" spans="1:7" s="124" customFormat="1" ht="13.5" customHeight="1" x14ac:dyDescent="0.2">
      <c r="A17" s="17"/>
      <c r="B17" s="136" t="s">
        <v>123</v>
      </c>
      <c r="C17" s="5" t="s">
        <v>63</v>
      </c>
      <c r="D17" s="137"/>
      <c r="E17" s="137"/>
      <c r="F17" s="123"/>
    </row>
    <row r="18" spans="1:7" s="124" customFormat="1" ht="13.5" customHeight="1" thickBot="1" x14ac:dyDescent="0.25">
      <c r="A18" s="21"/>
      <c r="B18" s="138" t="s">
        <v>164</v>
      </c>
      <c r="C18" s="8" t="s">
        <v>63</v>
      </c>
      <c r="D18" s="139"/>
      <c r="E18" s="139"/>
      <c r="F18" s="123"/>
    </row>
    <row r="19" spans="1:7" s="124" customFormat="1" ht="13.5" customHeight="1" x14ac:dyDescent="0.2">
      <c r="A19" s="20">
        <v>4</v>
      </c>
      <c r="B19" s="140" t="s">
        <v>124</v>
      </c>
      <c r="C19" s="9" t="s">
        <v>63</v>
      </c>
      <c r="D19" s="167">
        <v>14.51</v>
      </c>
      <c r="E19" s="167">
        <v>15.87</v>
      </c>
      <c r="F19" s="123"/>
      <c r="G19" s="135"/>
    </row>
    <row r="20" spans="1:7" s="124" customFormat="1" ht="13.5" customHeight="1" thickBot="1" x14ac:dyDescent="0.25">
      <c r="A20" s="17"/>
      <c r="B20" s="136"/>
      <c r="C20" s="5"/>
      <c r="D20" s="137"/>
      <c r="E20" s="137"/>
      <c r="F20" s="123"/>
    </row>
    <row r="21" spans="1:7" s="124" customFormat="1" ht="13.5" customHeight="1" x14ac:dyDescent="0.2">
      <c r="A21" s="20">
        <v>5</v>
      </c>
      <c r="B21" s="234" t="s">
        <v>125</v>
      </c>
      <c r="C21" s="234" t="s">
        <v>63</v>
      </c>
      <c r="D21" s="167">
        <v>14.75</v>
      </c>
      <c r="E21" s="167">
        <v>16.21</v>
      </c>
      <c r="F21" s="123"/>
      <c r="G21" s="135"/>
    </row>
    <row r="22" spans="1:7" s="124" customFormat="1" ht="13.5" customHeight="1" x14ac:dyDescent="0.2">
      <c r="A22" s="17"/>
      <c r="B22" s="134" t="s">
        <v>126</v>
      </c>
      <c r="C22" s="5" t="s">
        <v>63</v>
      </c>
      <c r="D22" s="217"/>
      <c r="E22" s="217"/>
      <c r="F22" s="123"/>
    </row>
    <row r="23" spans="1:7" s="124" customFormat="1" ht="13.5" customHeight="1" x14ac:dyDescent="0.2">
      <c r="A23" s="17"/>
      <c r="B23" s="235" t="s">
        <v>127</v>
      </c>
      <c r="C23" s="235" t="s">
        <v>63</v>
      </c>
      <c r="D23" s="137"/>
      <c r="E23" s="137"/>
      <c r="F23" s="123"/>
    </row>
    <row r="24" spans="1:7" s="124" customFormat="1" ht="13.5" customHeight="1" thickBot="1" x14ac:dyDescent="0.25">
      <c r="A24" s="21"/>
      <c r="B24" s="138"/>
      <c r="C24" s="8"/>
      <c r="D24" s="139"/>
      <c r="E24" s="139"/>
      <c r="F24" s="123"/>
    </row>
    <row r="25" spans="1:7" s="124" customFormat="1" ht="13.5" customHeight="1" x14ac:dyDescent="0.2">
      <c r="A25" s="20">
        <v>6</v>
      </c>
      <c r="B25" s="140"/>
      <c r="C25" s="9"/>
      <c r="D25" s="167">
        <v>15.01</v>
      </c>
      <c r="E25" s="167">
        <v>16.55</v>
      </c>
      <c r="F25" s="123"/>
    </row>
    <row r="26" spans="1:7" s="124" customFormat="1" ht="13.5" customHeight="1" thickBot="1" x14ac:dyDescent="0.25">
      <c r="A26" s="17"/>
      <c r="B26" s="136"/>
      <c r="C26" s="5"/>
      <c r="D26" s="106"/>
      <c r="E26" s="106"/>
      <c r="F26" s="123"/>
    </row>
    <row r="27" spans="1:7" s="124" customFormat="1" ht="13.5" customHeight="1" x14ac:dyDescent="0.2">
      <c r="A27" s="20">
        <v>7</v>
      </c>
      <c r="B27" s="140"/>
      <c r="C27" s="9"/>
      <c r="D27" s="167">
        <v>15.26</v>
      </c>
      <c r="E27" s="167">
        <v>16.91</v>
      </c>
      <c r="F27" s="123"/>
    </row>
    <row r="28" spans="1:7" s="124" customFormat="1" ht="13.5" customHeight="1" thickBot="1" x14ac:dyDescent="0.25">
      <c r="A28" s="21"/>
      <c r="B28" s="138"/>
      <c r="C28" s="8"/>
      <c r="D28" s="107"/>
      <c r="E28" s="108"/>
      <c r="F28" s="123"/>
    </row>
    <row r="29" spans="1:7" s="124" customFormat="1" ht="13.5" customHeight="1" x14ac:dyDescent="0.2">
      <c r="A29" s="20">
        <v>8</v>
      </c>
      <c r="B29" s="140"/>
      <c r="C29" s="9"/>
      <c r="D29" s="167">
        <v>15.51</v>
      </c>
      <c r="E29" s="167">
        <v>17.260000000000002</v>
      </c>
      <c r="F29" s="123"/>
      <c r="G29" s="135"/>
    </row>
    <row r="30" spans="1:7" s="124" customFormat="1" ht="13.5" customHeight="1" thickBot="1" x14ac:dyDescent="0.25">
      <c r="A30" s="21"/>
      <c r="B30" s="138"/>
      <c r="C30" s="8"/>
      <c r="D30" s="107"/>
      <c r="E30" s="108"/>
      <c r="F30" s="123"/>
    </row>
    <row r="31" spans="1:7" s="124" customFormat="1" ht="13.5" customHeight="1" x14ac:dyDescent="0.2">
      <c r="A31" s="20">
        <v>9</v>
      </c>
      <c r="B31" s="140" t="s">
        <v>128</v>
      </c>
      <c r="C31" s="9" t="s">
        <v>63</v>
      </c>
      <c r="D31" s="167">
        <v>15.79</v>
      </c>
      <c r="E31" s="167">
        <v>17.63</v>
      </c>
      <c r="F31" s="123"/>
      <c r="G31" s="135"/>
    </row>
    <row r="32" spans="1:7" s="124" customFormat="1" ht="13.5" customHeight="1" x14ac:dyDescent="0.2">
      <c r="A32" s="17"/>
      <c r="B32" s="235" t="s">
        <v>129</v>
      </c>
      <c r="C32" s="235" t="s">
        <v>63</v>
      </c>
      <c r="D32" s="217"/>
      <c r="E32" s="217"/>
      <c r="F32" s="123"/>
      <c r="G32" s="135"/>
    </row>
    <row r="33" spans="1:7" s="124" customFormat="1" ht="13.5" customHeight="1" x14ac:dyDescent="0.2">
      <c r="A33" s="17"/>
      <c r="B33" s="136" t="s">
        <v>130</v>
      </c>
      <c r="C33" s="5" t="s">
        <v>63</v>
      </c>
      <c r="D33" s="217"/>
      <c r="E33" s="217"/>
      <c r="F33" s="123"/>
      <c r="G33" s="135"/>
    </row>
    <row r="34" spans="1:7" s="124" customFormat="1" ht="13.5" customHeight="1" thickBot="1" x14ac:dyDescent="0.25">
      <c r="A34" s="21"/>
      <c r="B34" s="138"/>
      <c r="C34" s="8"/>
      <c r="D34" s="107"/>
      <c r="E34" s="108"/>
      <c r="F34" s="123"/>
    </row>
    <row r="35" spans="1:7" s="124" customFormat="1" ht="13.5" customHeight="1" x14ac:dyDescent="0.2">
      <c r="A35" s="20">
        <v>10</v>
      </c>
      <c r="B35" s="284" t="s">
        <v>127</v>
      </c>
      <c r="C35" s="9"/>
      <c r="D35" s="167">
        <v>16.05</v>
      </c>
      <c r="E35" s="167">
        <v>18</v>
      </c>
      <c r="F35" s="123"/>
      <c r="G35" s="135"/>
    </row>
    <row r="36" spans="1:7" s="124" customFormat="1" ht="13.5" customHeight="1" thickBot="1" x14ac:dyDescent="0.25">
      <c r="A36" s="21"/>
      <c r="B36" s="138"/>
      <c r="C36" s="8"/>
      <c r="D36" s="107"/>
      <c r="E36" s="108"/>
      <c r="F36" s="123"/>
    </row>
    <row r="37" spans="1:7" s="124" customFormat="1" ht="13.5" customHeight="1" x14ac:dyDescent="0.2">
      <c r="A37" s="20">
        <v>11</v>
      </c>
      <c r="B37" s="140" t="s">
        <v>131</v>
      </c>
      <c r="C37" s="9" t="s">
        <v>63</v>
      </c>
      <c r="D37" s="167">
        <v>16.32</v>
      </c>
      <c r="E37" s="167">
        <v>18.38</v>
      </c>
      <c r="F37" s="123"/>
    </row>
    <row r="38" spans="1:7" s="124" customFormat="1" ht="13.5" customHeight="1" x14ac:dyDescent="0.2">
      <c r="A38" s="17"/>
      <c r="B38" s="136" t="s">
        <v>132</v>
      </c>
      <c r="C38" s="5" t="s">
        <v>63</v>
      </c>
      <c r="D38" s="106"/>
      <c r="E38" s="106"/>
      <c r="F38" s="123"/>
    </row>
    <row r="39" spans="1:7" s="124" customFormat="1" ht="13.5" customHeight="1" thickBot="1" x14ac:dyDescent="0.25">
      <c r="A39" s="21"/>
      <c r="B39" s="138"/>
      <c r="C39" s="8"/>
      <c r="D39" s="107"/>
      <c r="E39" s="108"/>
      <c r="F39" s="123"/>
    </row>
    <row r="40" spans="1:7" s="124" customFormat="1" ht="13.5" customHeight="1" x14ac:dyDescent="0.2">
      <c r="A40" s="20">
        <v>12</v>
      </c>
      <c r="B40" s="140"/>
      <c r="C40" s="9"/>
      <c r="D40" s="167">
        <v>16.59</v>
      </c>
      <c r="E40" s="167">
        <v>18.760000000000002</v>
      </c>
      <c r="F40" s="123"/>
    </row>
    <row r="41" spans="1:7" s="124" customFormat="1" ht="13.5" customHeight="1" thickBot="1" x14ac:dyDescent="0.25">
      <c r="A41" s="21"/>
      <c r="B41" s="138"/>
      <c r="C41" s="8"/>
      <c r="D41" s="107"/>
      <c r="E41" s="108"/>
      <c r="F41" s="123"/>
    </row>
    <row r="42" spans="1:7" s="124" customFormat="1" ht="13.5" customHeight="1" x14ac:dyDescent="0.2">
      <c r="A42" s="20">
        <v>13</v>
      </c>
      <c r="B42" s="284" t="s">
        <v>129</v>
      </c>
      <c r="C42" s="311" t="s">
        <v>63</v>
      </c>
      <c r="D42" s="167">
        <v>16.89</v>
      </c>
      <c r="E42" s="167">
        <v>19.170000000000002</v>
      </c>
      <c r="F42" s="123"/>
    </row>
    <row r="43" spans="1:7" s="124" customFormat="1" ht="13.5" customHeight="1" thickBot="1" x14ac:dyDescent="0.25">
      <c r="A43" s="21"/>
      <c r="B43" s="138"/>
      <c r="C43" s="8"/>
      <c r="D43" s="107"/>
      <c r="E43" s="108"/>
      <c r="F43" s="123"/>
    </row>
    <row r="44" spans="1:7" s="124" customFormat="1" ht="13.5" customHeight="1" x14ac:dyDescent="0.2">
      <c r="A44" s="20">
        <v>14</v>
      </c>
      <c r="B44" s="140" t="s">
        <v>133</v>
      </c>
      <c r="C44" s="9" t="s">
        <v>63</v>
      </c>
      <c r="D44" s="167">
        <v>17.18</v>
      </c>
      <c r="E44" s="167">
        <v>19.57</v>
      </c>
      <c r="F44" s="123"/>
      <c r="G44" s="135"/>
    </row>
    <row r="45" spans="1:7" s="124" customFormat="1" ht="13.5" customHeight="1" x14ac:dyDescent="0.2">
      <c r="A45" s="17"/>
      <c r="B45" s="134" t="s">
        <v>134</v>
      </c>
      <c r="C45" s="5" t="s">
        <v>63</v>
      </c>
      <c r="D45" s="217"/>
      <c r="E45" s="217"/>
      <c r="F45" s="123"/>
    </row>
    <row r="46" spans="1:7" s="124" customFormat="1" ht="13.5" customHeight="1" thickBot="1" x14ac:dyDescent="0.25">
      <c r="A46" s="21"/>
      <c r="B46" s="138"/>
      <c r="C46" s="8"/>
      <c r="D46" s="107"/>
      <c r="E46" s="108"/>
      <c r="F46" s="123"/>
    </row>
    <row r="47" spans="1:7" s="124" customFormat="1" ht="13.5" customHeight="1" x14ac:dyDescent="0.2">
      <c r="A47" s="20">
        <v>15</v>
      </c>
      <c r="B47" s="140"/>
      <c r="C47" s="9"/>
      <c r="D47" s="167">
        <v>19</v>
      </c>
      <c r="E47" s="167">
        <v>22.18</v>
      </c>
      <c r="F47" s="123"/>
    </row>
    <row r="48" spans="1:7" s="124" customFormat="1" ht="13.5" customHeight="1" thickBot="1" x14ac:dyDescent="0.25">
      <c r="A48" s="21"/>
      <c r="B48" s="138"/>
      <c r="C48" s="8"/>
      <c r="D48" s="107"/>
      <c r="E48" s="108"/>
      <c r="F48" s="123"/>
    </row>
    <row r="49" spans="1:7" s="124" customFormat="1" ht="13.5" customHeight="1" x14ac:dyDescent="0.2">
      <c r="A49" s="20">
        <v>16</v>
      </c>
      <c r="B49" s="140"/>
      <c r="C49" s="9"/>
      <c r="D49" s="167">
        <v>15.79</v>
      </c>
      <c r="E49" s="167">
        <v>17.63</v>
      </c>
      <c r="F49" s="123"/>
    </row>
    <row r="50" spans="1:7" s="124" customFormat="1" ht="13.5" customHeight="1" thickBot="1" x14ac:dyDescent="0.25">
      <c r="A50" s="21"/>
      <c r="B50" s="138"/>
      <c r="C50" s="8"/>
      <c r="D50" s="107"/>
      <c r="E50" s="108"/>
      <c r="F50" s="123"/>
    </row>
    <row r="51" spans="1:7" s="124" customFormat="1" ht="13.5" customHeight="1" x14ac:dyDescent="0.2">
      <c r="A51" s="20">
        <v>17</v>
      </c>
      <c r="B51" s="140"/>
      <c r="C51" s="9"/>
      <c r="D51" s="167">
        <v>18.07</v>
      </c>
      <c r="E51" s="167">
        <v>20.83</v>
      </c>
      <c r="F51" s="123"/>
    </row>
    <row r="52" spans="1:7" s="124" customFormat="1" ht="13.5" customHeight="1" thickBot="1" x14ac:dyDescent="0.25">
      <c r="A52" s="21"/>
      <c r="B52" s="138"/>
      <c r="C52" s="8"/>
      <c r="D52" s="107"/>
      <c r="E52" s="108"/>
      <c r="F52" s="123"/>
    </row>
    <row r="53" spans="1:7" s="124" customFormat="1" ht="13.5" customHeight="1" x14ac:dyDescent="0.2">
      <c r="A53" s="20">
        <v>18</v>
      </c>
      <c r="B53" s="136"/>
      <c r="C53" s="9"/>
      <c r="D53" s="167">
        <v>18.37</v>
      </c>
      <c r="E53" s="167">
        <v>21.27</v>
      </c>
      <c r="F53" s="123"/>
    </row>
    <row r="54" spans="1:7" s="124" customFormat="1" ht="13.5" customHeight="1" thickBot="1" x14ac:dyDescent="0.25">
      <c r="A54" s="21"/>
      <c r="B54" s="138"/>
      <c r="C54" s="8"/>
      <c r="D54" s="107"/>
      <c r="E54" s="108"/>
      <c r="F54" s="123"/>
    </row>
    <row r="55" spans="1:7" s="124" customFormat="1" ht="13.5" customHeight="1" x14ac:dyDescent="0.2">
      <c r="A55" s="20">
        <v>19</v>
      </c>
      <c r="B55" s="140"/>
      <c r="C55" s="9"/>
      <c r="D55" s="167">
        <v>18.68</v>
      </c>
      <c r="E55" s="167">
        <v>21.72</v>
      </c>
      <c r="F55" s="123"/>
    </row>
    <row r="56" spans="1:7" s="124" customFormat="1" ht="13.5" customHeight="1" thickBot="1" x14ac:dyDescent="0.25">
      <c r="A56" s="21"/>
      <c r="B56" s="138"/>
      <c r="C56" s="8"/>
      <c r="D56" s="107"/>
      <c r="E56" s="108"/>
      <c r="F56" s="123"/>
    </row>
    <row r="57" spans="1:7" s="124" customFormat="1" ht="13.5" customHeight="1" x14ac:dyDescent="0.2">
      <c r="A57" s="20">
        <v>20</v>
      </c>
      <c r="B57" s="140"/>
      <c r="C57" s="9"/>
      <c r="D57" s="167">
        <v>19</v>
      </c>
      <c r="E57" s="167">
        <v>22.18</v>
      </c>
      <c r="F57" s="123"/>
    </row>
    <row r="58" spans="1:7" s="124" customFormat="1" ht="13.5" customHeight="1" thickBot="1" x14ac:dyDescent="0.25">
      <c r="A58" s="21"/>
      <c r="B58" s="138"/>
      <c r="C58" s="8"/>
      <c r="D58" s="107"/>
      <c r="E58" s="108"/>
      <c r="F58" s="123"/>
    </row>
    <row r="59" spans="1:7" s="124" customFormat="1" ht="13.5" customHeight="1" x14ac:dyDescent="0.2">
      <c r="A59" s="20">
        <v>21</v>
      </c>
      <c r="B59" s="140" t="s">
        <v>135</v>
      </c>
      <c r="C59" s="9" t="s">
        <v>63</v>
      </c>
      <c r="D59" s="167">
        <v>19.32</v>
      </c>
      <c r="E59" s="167">
        <v>22.64</v>
      </c>
      <c r="F59" s="123"/>
      <c r="G59" s="135"/>
    </row>
    <row r="60" spans="1:7" s="124" customFormat="1" ht="13.5" customHeight="1" x14ac:dyDescent="0.2">
      <c r="A60" s="17"/>
      <c r="B60" s="235" t="s">
        <v>13</v>
      </c>
      <c r="C60" s="5" t="s">
        <v>63</v>
      </c>
      <c r="D60" s="106"/>
      <c r="E60" s="106"/>
      <c r="F60" s="123"/>
    </row>
    <row r="61" spans="1:7" s="124" customFormat="1" ht="13.5" customHeight="1" thickBot="1" x14ac:dyDescent="0.25">
      <c r="A61" s="21"/>
      <c r="B61" s="138"/>
      <c r="C61" s="8"/>
      <c r="D61" s="107"/>
      <c r="E61" s="108"/>
      <c r="F61" s="123"/>
    </row>
    <row r="62" spans="1:7" s="124" customFormat="1" ht="13.5" customHeight="1" x14ac:dyDescent="0.2">
      <c r="A62" s="20">
        <v>22</v>
      </c>
      <c r="B62" s="140"/>
      <c r="C62" s="9"/>
      <c r="D62" s="167">
        <v>19.649999999999999</v>
      </c>
      <c r="E62" s="167">
        <v>23.11</v>
      </c>
      <c r="F62" s="123"/>
    </row>
    <row r="63" spans="1:7" s="124" customFormat="1" ht="13.5" customHeight="1" thickBot="1" x14ac:dyDescent="0.25">
      <c r="A63" s="21"/>
      <c r="B63" s="138"/>
      <c r="C63" s="8"/>
      <c r="D63" s="107"/>
      <c r="E63" s="108"/>
      <c r="F63" s="123"/>
    </row>
    <row r="64" spans="1:7" s="124" customFormat="1" ht="13.5" customHeight="1" x14ac:dyDescent="0.2">
      <c r="A64" s="20">
        <v>23</v>
      </c>
      <c r="B64" s="140"/>
      <c r="C64" s="9"/>
      <c r="D64" s="167">
        <v>19.98</v>
      </c>
      <c r="E64" s="167">
        <v>23.59</v>
      </c>
      <c r="F64" s="123"/>
    </row>
    <row r="65" spans="1:7" s="124" customFormat="1" ht="13.5" customHeight="1" thickBot="1" x14ac:dyDescent="0.25">
      <c r="A65" s="21"/>
      <c r="B65" s="138"/>
      <c r="C65" s="8"/>
      <c r="D65" s="107"/>
      <c r="E65" s="108"/>
      <c r="F65" s="123"/>
    </row>
    <row r="66" spans="1:7" s="124" customFormat="1" ht="13.5" customHeight="1" x14ac:dyDescent="0.2">
      <c r="A66" s="20">
        <v>24</v>
      </c>
      <c r="B66" s="140"/>
      <c r="C66" s="9"/>
      <c r="D66" s="167">
        <v>20.309999999999999</v>
      </c>
      <c r="E66" s="167">
        <v>24.09</v>
      </c>
      <c r="F66" s="123"/>
    </row>
    <row r="67" spans="1:7" s="124" customFormat="1" ht="13.5" customHeight="1" thickBot="1" x14ac:dyDescent="0.25">
      <c r="A67" s="21"/>
      <c r="B67" s="138"/>
      <c r="C67" s="8"/>
      <c r="D67" s="107"/>
      <c r="E67" s="108"/>
      <c r="F67" s="123"/>
    </row>
    <row r="68" spans="1:7" s="124" customFormat="1" ht="13.5" customHeight="1" x14ac:dyDescent="0.2">
      <c r="A68" s="20">
        <v>25</v>
      </c>
      <c r="B68" s="140"/>
      <c r="C68" s="9"/>
      <c r="D68" s="167">
        <v>20.66</v>
      </c>
      <c r="E68" s="167">
        <v>24.59</v>
      </c>
      <c r="F68" s="123"/>
    </row>
    <row r="69" spans="1:7" s="124" customFormat="1" ht="13.5" customHeight="1" thickBot="1" x14ac:dyDescent="0.25">
      <c r="A69" s="21"/>
      <c r="B69" s="138"/>
      <c r="C69" s="8"/>
      <c r="D69" s="107"/>
      <c r="E69" s="108"/>
      <c r="F69" s="123"/>
    </row>
    <row r="70" spans="1:7" s="124" customFormat="1" ht="13.5" customHeight="1" x14ac:dyDescent="0.2">
      <c r="A70" s="20">
        <v>26</v>
      </c>
      <c r="B70" s="140"/>
      <c r="C70" s="9"/>
      <c r="D70" s="167">
        <v>21.01</v>
      </c>
      <c r="E70" s="167">
        <v>25.12</v>
      </c>
      <c r="F70" s="123"/>
    </row>
    <row r="71" spans="1:7" s="124" customFormat="1" ht="13.5" customHeight="1" thickBot="1" x14ac:dyDescent="0.25">
      <c r="A71" s="21"/>
      <c r="B71" s="138"/>
      <c r="C71" s="8"/>
      <c r="D71" s="107"/>
      <c r="E71" s="108"/>
      <c r="F71" s="123"/>
    </row>
    <row r="72" spans="1:7" s="124" customFormat="1" ht="13.5" customHeight="1" x14ac:dyDescent="0.2">
      <c r="A72" s="20">
        <v>27</v>
      </c>
      <c r="B72" s="140"/>
      <c r="C72" s="9"/>
      <c r="D72" s="167">
        <v>21.37</v>
      </c>
      <c r="E72" s="167">
        <v>25.64</v>
      </c>
      <c r="F72" s="123"/>
    </row>
    <row r="73" spans="1:7" s="124" customFormat="1" ht="13.5" customHeight="1" thickBot="1" x14ac:dyDescent="0.25">
      <c r="A73" s="21"/>
      <c r="B73" s="138"/>
      <c r="C73" s="8"/>
      <c r="D73" s="107"/>
      <c r="E73" s="108"/>
      <c r="F73" s="123"/>
    </row>
    <row r="74" spans="1:7" s="124" customFormat="1" ht="13.5" customHeight="1" x14ac:dyDescent="0.2">
      <c r="A74" s="20">
        <v>28</v>
      </c>
      <c r="B74" s="140" t="s">
        <v>136</v>
      </c>
      <c r="C74" s="9" t="s">
        <v>63</v>
      </c>
      <c r="D74" s="167">
        <v>21.73</v>
      </c>
      <c r="E74" s="167">
        <v>26.18</v>
      </c>
      <c r="F74" s="123"/>
      <c r="G74" s="135"/>
    </row>
    <row r="75" spans="1:7" s="124" customFormat="1" ht="13.5" customHeight="1" x14ac:dyDescent="0.2">
      <c r="A75" s="17"/>
      <c r="B75" s="136" t="s">
        <v>168</v>
      </c>
      <c r="C75" s="5"/>
      <c r="D75" s="106"/>
      <c r="E75" s="106"/>
      <c r="F75" s="123"/>
    </row>
    <row r="76" spans="1:7" s="124" customFormat="1" ht="13.5" customHeight="1" thickBot="1" x14ac:dyDescent="0.25">
      <c r="A76" s="21"/>
      <c r="B76" s="138"/>
      <c r="C76" s="8"/>
      <c r="D76" s="107"/>
      <c r="E76" s="108"/>
      <c r="F76" s="123"/>
    </row>
    <row r="77" spans="1:7" s="124" customFormat="1" ht="13.5" customHeight="1" x14ac:dyDescent="0.2">
      <c r="A77" s="20">
        <v>29</v>
      </c>
      <c r="B77" s="140"/>
      <c r="C77" s="9"/>
      <c r="D77" s="167">
        <v>22.1</v>
      </c>
      <c r="E77" s="167">
        <v>26.72</v>
      </c>
      <c r="F77" s="123"/>
    </row>
    <row r="78" spans="1:7" s="124" customFormat="1" ht="13.5" customHeight="1" thickBot="1" x14ac:dyDescent="0.25">
      <c r="A78" s="21"/>
      <c r="B78" s="138"/>
      <c r="C78" s="8"/>
      <c r="D78" s="107"/>
      <c r="E78" s="108"/>
      <c r="F78" s="123"/>
    </row>
    <row r="79" spans="1:7" s="124" customFormat="1" ht="13.5" customHeight="1" x14ac:dyDescent="0.2">
      <c r="A79" s="20">
        <v>30</v>
      </c>
      <c r="B79" s="140" t="s">
        <v>169</v>
      </c>
      <c r="C79" s="9"/>
      <c r="D79" s="167">
        <v>22.47</v>
      </c>
      <c r="E79" s="167">
        <v>27.28</v>
      </c>
      <c r="F79" s="123"/>
    </row>
    <row r="80" spans="1:7" s="124" customFormat="1" ht="13.5" customHeight="1" x14ac:dyDescent="0.2">
      <c r="A80" s="17"/>
      <c r="B80" s="267" t="s">
        <v>167</v>
      </c>
      <c r="C80" s="5"/>
      <c r="D80" s="106"/>
      <c r="E80" s="106"/>
      <c r="F80" s="123"/>
    </row>
    <row r="81" spans="1:7" s="124" customFormat="1" ht="13.5" customHeight="1" thickBot="1" x14ac:dyDescent="0.25">
      <c r="A81" s="21"/>
      <c r="B81" s="266" t="s">
        <v>185</v>
      </c>
      <c r="C81" s="8"/>
      <c r="D81" s="107"/>
      <c r="E81" s="108"/>
      <c r="F81" s="123"/>
    </row>
    <row r="82" spans="1:7" s="124" customFormat="1" ht="13.5" customHeight="1" x14ac:dyDescent="0.2">
      <c r="A82" s="143">
        <v>31</v>
      </c>
      <c r="B82" s="144" t="s">
        <v>137</v>
      </c>
      <c r="C82" s="141" t="s">
        <v>63</v>
      </c>
      <c r="D82" s="167">
        <v>22.84</v>
      </c>
      <c r="E82" s="167">
        <v>27.78</v>
      </c>
      <c r="F82" s="123"/>
      <c r="G82" s="135"/>
    </row>
    <row r="83" spans="1:7" s="124" customFormat="1" ht="13.5" customHeight="1" x14ac:dyDescent="0.2">
      <c r="A83" s="17"/>
      <c r="B83" s="136" t="s">
        <v>138</v>
      </c>
      <c r="C83" s="5" t="s">
        <v>63</v>
      </c>
      <c r="D83" s="106"/>
      <c r="E83" s="106"/>
      <c r="F83" s="123"/>
    </row>
    <row r="84" spans="1:7" s="124" customFormat="1" ht="13.5" customHeight="1" thickBot="1" x14ac:dyDescent="0.25">
      <c r="A84" s="21"/>
      <c r="B84" s="138"/>
      <c r="C84" s="8"/>
      <c r="D84" s="107"/>
      <c r="E84" s="108"/>
      <c r="F84" s="123"/>
    </row>
    <row r="85" spans="1:7" s="124" customFormat="1" ht="13.5" customHeight="1" x14ac:dyDescent="0.2">
      <c r="A85" s="20">
        <v>32</v>
      </c>
      <c r="B85" s="144" t="s">
        <v>139</v>
      </c>
      <c r="C85" s="5" t="s">
        <v>63</v>
      </c>
      <c r="D85" s="167">
        <v>23.4</v>
      </c>
      <c r="E85" s="167">
        <v>28.48</v>
      </c>
      <c r="F85" s="123"/>
    </row>
    <row r="86" spans="1:7" s="124" customFormat="1" ht="13.5" customHeight="1" thickBot="1" x14ac:dyDescent="0.25">
      <c r="A86" s="21"/>
      <c r="B86" s="138"/>
      <c r="C86" s="8"/>
      <c r="D86" s="107"/>
      <c r="E86" s="108"/>
      <c r="F86" s="123"/>
    </row>
    <row r="87" spans="1:7" s="124" customFormat="1" ht="13.5" customHeight="1" x14ac:dyDescent="0.2">
      <c r="A87" s="20">
        <v>33</v>
      </c>
      <c r="B87" s="172"/>
      <c r="C87" s="5" t="s">
        <v>63</v>
      </c>
      <c r="D87" s="167">
        <v>24</v>
      </c>
      <c r="E87" s="167">
        <v>29.18</v>
      </c>
      <c r="F87" s="123"/>
      <c r="G87" s="135"/>
    </row>
    <row r="88" spans="1:7" s="124" customFormat="1" ht="13.5" customHeight="1" thickBot="1" x14ac:dyDescent="0.25">
      <c r="A88" s="21"/>
      <c r="B88" s="138"/>
      <c r="C88" s="8"/>
      <c r="D88" s="107"/>
      <c r="E88" s="108"/>
      <c r="F88" s="123"/>
    </row>
    <row r="89" spans="1:7" s="124" customFormat="1" ht="13.5" customHeight="1" x14ac:dyDescent="0.2">
      <c r="A89" s="20">
        <v>34</v>
      </c>
      <c r="B89" s="140"/>
      <c r="C89" s="9" t="s">
        <v>63</v>
      </c>
      <c r="D89" s="167">
        <v>24.58</v>
      </c>
      <c r="E89" s="167">
        <v>29.92</v>
      </c>
      <c r="F89" s="123"/>
      <c r="G89" s="135"/>
    </row>
    <row r="90" spans="1:7" s="124" customFormat="1" ht="13.5" customHeight="1" thickBot="1" x14ac:dyDescent="0.25">
      <c r="A90" s="21"/>
      <c r="B90" s="145"/>
      <c r="C90" s="10"/>
      <c r="D90" s="107"/>
      <c r="E90" s="108"/>
      <c r="F90" s="123"/>
      <c r="G90" s="135"/>
    </row>
    <row r="91" spans="1:7" s="124" customFormat="1" ht="13.5" customHeight="1" x14ac:dyDescent="0.2">
      <c r="A91" s="20">
        <v>35</v>
      </c>
      <c r="B91" s="144" t="s">
        <v>140</v>
      </c>
      <c r="C91" s="9" t="s">
        <v>63</v>
      </c>
      <c r="D91" s="167">
        <v>25.21</v>
      </c>
      <c r="E91" s="167">
        <v>30.66</v>
      </c>
      <c r="F91" s="123"/>
      <c r="G91" s="135"/>
    </row>
    <row r="92" spans="1:7" s="124" customFormat="1" ht="13.5" customHeight="1" thickBot="1" x14ac:dyDescent="0.25">
      <c r="A92" s="21"/>
      <c r="B92" s="138"/>
      <c r="C92" s="8"/>
      <c r="D92" s="107"/>
      <c r="E92" s="108"/>
      <c r="F92" s="123"/>
      <c r="G92" s="135"/>
    </row>
    <row r="93" spans="1:7" s="124" customFormat="1" ht="13.5" customHeight="1" x14ac:dyDescent="0.2">
      <c r="A93" s="20">
        <v>36</v>
      </c>
      <c r="B93" s="144" t="s">
        <v>101</v>
      </c>
      <c r="C93" s="9" t="s">
        <v>63</v>
      </c>
      <c r="D93" s="167">
        <v>25.83</v>
      </c>
      <c r="E93" s="167">
        <v>31.43</v>
      </c>
      <c r="F93" s="123"/>
      <c r="G93" s="135"/>
    </row>
    <row r="94" spans="1:7" s="124" customFormat="1" ht="13.5" customHeight="1" thickBot="1" x14ac:dyDescent="0.25">
      <c r="A94" s="21"/>
      <c r="B94" s="138"/>
      <c r="C94" s="3"/>
      <c r="D94" s="107"/>
      <c r="E94" s="108"/>
      <c r="F94" s="123"/>
      <c r="G94" s="135"/>
    </row>
    <row r="95" spans="1:7" s="124" customFormat="1" ht="13.5" customHeight="1" x14ac:dyDescent="0.2">
      <c r="A95" s="20">
        <v>37</v>
      </c>
      <c r="B95" s="140"/>
      <c r="C95" s="9"/>
      <c r="D95" s="167">
        <v>26.49</v>
      </c>
      <c r="E95" s="167">
        <v>32.229999999999997</v>
      </c>
      <c r="F95" s="123"/>
      <c r="G95" s="135"/>
    </row>
    <row r="96" spans="1:7" s="124" customFormat="1" ht="13.5" customHeight="1" thickBot="1" x14ac:dyDescent="0.25">
      <c r="A96" s="21"/>
      <c r="B96" s="138"/>
      <c r="C96" s="8"/>
      <c r="D96" s="107"/>
      <c r="E96" s="108"/>
      <c r="F96" s="123"/>
      <c r="G96" s="135"/>
    </row>
    <row r="97" spans="1:7" s="124" customFormat="1" ht="13.5" customHeight="1" x14ac:dyDescent="0.2">
      <c r="A97" s="20">
        <v>38</v>
      </c>
      <c r="B97" s="140"/>
      <c r="C97" s="9"/>
      <c r="D97" s="167">
        <v>27.14</v>
      </c>
      <c r="E97" s="167">
        <v>33.020000000000003</v>
      </c>
      <c r="F97" s="123"/>
      <c r="G97" s="135"/>
    </row>
    <row r="98" spans="1:7" s="124" customFormat="1" ht="13.5" customHeight="1" thickBot="1" x14ac:dyDescent="0.25">
      <c r="A98" s="21"/>
      <c r="B98" s="138"/>
      <c r="C98" s="8"/>
      <c r="D98" s="107"/>
      <c r="E98" s="108"/>
      <c r="F98" s="123"/>
      <c r="G98" s="135"/>
    </row>
    <row r="99" spans="1:7" s="124" customFormat="1" ht="13.5" customHeight="1" x14ac:dyDescent="0.2">
      <c r="A99" s="20">
        <v>39</v>
      </c>
      <c r="B99" s="140"/>
      <c r="C99" s="9"/>
      <c r="D99" s="167">
        <v>27.82</v>
      </c>
      <c r="E99" s="167">
        <v>33.85</v>
      </c>
      <c r="F99" s="123"/>
      <c r="G99" s="135"/>
    </row>
    <row r="100" spans="1:7" s="124" customFormat="1" ht="13.5" customHeight="1" thickBot="1" x14ac:dyDescent="0.25">
      <c r="A100" s="22"/>
      <c r="B100" s="146"/>
      <c r="C100" s="26"/>
      <c r="D100" s="107"/>
      <c r="E100" s="108"/>
      <c r="F100" s="123"/>
      <c r="G100" s="135"/>
    </row>
    <row r="101" spans="1:7" s="124" customFormat="1" ht="13.5" customHeight="1" x14ac:dyDescent="0.2">
      <c r="A101" s="20">
        <v>40</v>
      </c>
      <c r="B101" s="140"/>
      <c r="C101" s="9"/>
      <c r="D101" s="167">
        <v>28.52</v>
      </c>
      <c r="E101" s="167">
        <v>34.69</v>
      </c>
      <c r="F101" s="123"/>
      <c r="G101" s="135"/>
    </row>
    <row r="102" spans="1:7" s="124" customFormat="1" ht="13.5" customHeight="1" thickBot="1" x14ac:dyDescent="0.25">
      <c r="A102" s="21"/>
      <c r="B102" s="138"/>
      <c r="C102" s="8"/>
      <c r="D102" s="114"/>
      <c r="E102" s="115"/>
      <c r="F102" s="123"/>
      <c r="G102" s="135"/>
    </row>
    <row r="103" spans="1:7" s="124" customFormat="1" ht="13.5" customHeight="1" x14ac:dyDescent="0.2">
      <c r="A103" s="20">
        <v>41</v>
      </c>
      <c r="B103" s="134"/>
      <c r="C103" s="9"/>
      <c r="D103" s="167">
        <v>29.22</v>
      </c>
      <c r="E103" s="167">
        <v>35.57</v>
      </c>
      <c r="F103" s="123"/>
      <c r="G103" s="135"/>
    </row>
    <row r="104" spans="1:7" s="124" customFormat="1" ht="13.5" customHeight="1" thickBot="1" x14ac:dyDescent="0.25">
      <c r="A104" s="21"/>
      <c r="B104" s="136"/>
      <c r="C104" s="8"/>
      <c r="D104" s="114"/>
      <c r="E104" s="115"/>
      <c r="F104" s="123"/>
      <c r="G104" s="135"/>
    </row>
    <row r="105" spans="1:7" s="124" customFormat="1" ht="13.5" customHeight="1" x14ac:dyDescent="0.2">
      <c r="A105" s="20">
        <v>42</v>
      </c>
      <c r="B105" s="144"/>
      <c r="C105" s="9"/>
      <c r="D105" s="167">
        <v>29.96</v>
      </c>
      <c r="E105" s="167">
        <v>36.450000000000003</v>
      </c>
      <c r="F105" s="123"/>
      <c r="G105" s="135"/>
    </row>
    <row r="106" spans="1:7" s="124" customFormat="1" ht="13.5" customHeight="1" thickBot="1" x14ac:dyDescent="0.25">
      <c r="A106" s="21"/>
      <c r="B106" s="138"/>
      <c r="C106" s="8"/>
      <c r="D106" s="114"/>
      <c r="E106" s="115"/>
      <c r="F106" s="123"/>
      <c r="G106" s="135"/>
    </row>
    <row r="107" spans="1:7" s="124" customFormat="1" ht="13.5" customHeight="1" x14ac:dyDescent="0.2">
      <c r="A107" s="20">
        <v>43</v>
      </c>
      <c r="B107" s="144"/>
      <c r="C107" s="9"/>
      <c r="D107" s="167">
        <v>30.71</v>
      </c>
      <c r="E107" s="167">
        <v>37.369999999999997</v>
      </c>
      <c r="F107" s="123"/>
      <c r="G107" s="135"/>
    </row>
    <row r="108" spans="1:7" s="124" customFormat="1" ht="13.5" customHeight="1" thickBot="1" x14ac:dyDescent="0.25">
      <c r="A108" s="21"/>
      <c r="B108" s="145"/>
      <c r="C108" s="25"/>
      <c r="D108" s="107"/>
      <c r="E108" s="108"/>
      <c r="F108" s="123"/>
      <c r="G108" s="135"/>
    </row>
    <row r="109" spans="1:7" s="124" customFormat="1" ht="13.5" customHeight="1" x14ac:dyDescent="0.2">
      <c r="A109" s="20">
        <v>44</v>
      </c>
      <c r="B109" s="140"/>
      <c r="C109" s="9"/>
      <c r="D109" s="167">
        <v>31.47</v>
      </c>
      <c r="E109" s="167">
        <v>38.299999999999997</v>
      </c>
      <c r="F109" s="123"/>
      <c r="G109" s="135"/>
    </row>
    <row r="110" spans="1:7" s="124" customFormat="1" ht="13.5" customHeight="1" thickBot="1" x14ac:dyDescent="0.25">
      <c r="A110" s="21"/>
      <c r="B110" s="147"/>
      <c r="C110" s="29"/>
      <c r="D110" s="107"/>
      <c r="E110" s="108"/>
      <c r="F110" s="123"/>
      <c r="G110" s="135"/>
    </row>
    <row r="111" spans="1:7" s="124" customFormat="1" ht="13.5" customHeight="1" x14ac:dyDescent="0.2">
      <c r="A111" s="20">
        <v>45</v>
      </c>
      <c r="B111" s="148"/>
      <c r="C111" s="27"/>
      <c r="D111" s="167">
        <v>32.270000000000003</v>
      </c>
      <c r="E111" s="167">
        <v>39.26</v>
      </c>
      <c r="F111" s="123"/>
      <c r="G111" s="135"/>
    </row>
    <row r="112" spans="1:7" s="124" customFormat="1" ht="13.5" customHeight="1" thickBot="1" x14ac:dyDescent="0.25">
      <c r="A112" s="21"/>
      <c r="B112" s="145"/>
      <c r="C112" s="10"/>
      <c r="D112" s="107"/>
      <c r="E112" s="108"/>
      <c r="F112" s="123"/>
      <c r="G112" s="135"/>
    </row>
    <row r="113" spans="1:9" s="124" customFormat="1" ht="13.5" customHeight="1" x14ac:dyDescent="0.2">
      <c r="A113" s="20">
        <v>46</v>
      </c>
      <c r="B113" s="140" t="s">
        <v>104</v>
      </c>
      <c r="C113" s="9" t="s">
        <v>63</v>
      </c>
      <c r="D113" s="167">
        <v>33.08</v>
      </c>
      <c r="E113" s="167">
        <v>40.24</v>
      </c>
      <c r="F113" s="123"/>
      <c r="G113" s="135"/>
    </row>
    <row r="114" spans="1:9" s="124" customFormat="1" ht="13.5" customHeight="1" thickBot="1" x14ac:dyDescent="0.25">
      <c r="A114" s="21"/>
      <c r="B114" s="145"/>
      <c r="C114" s="10"/>
      <c r="D114" s="107"/>
      <c r="E114" s="108"/>
      <c r="F114" s="123"/>
      <c r="G114" s="135"/>
    </row>
    <row r="115" spans="1:9" s="124" customFormat="1" ht="13.5" customHeight="1" x14ac:dyDescent="0.2">
      <c r="A115" s="20"/>
      <c r="B115" s="140" t="s">
        <v>141</v>
      </c>
      <c r="C115" s="9" t="s">
        <v>63</v>
      </c>
      <c r="D115" s="167">
        <v>13.79</v>
      </c>
      <c r="E115" s="167">
        <v>40.24</v>
      </c>
      <c r="F115" s="123"/>
      <c r="G115" s="135"/>
    </row>
    <row r="116" spans="1:9" s="124" customFormat="1" ht="13.5" customHeight="1" x14ac:dyDescent="0.2">
      <c r="A116" s="17"/>
      <c r="B116" s="136" t="s">
        <v>142</v>
      </c>
      <c r="C116" s="30" t="s">
        <v>63</v>
      </c>
      <c r="D116" s="106"/>
      <c r="E116" s="106"/>
      <c r="F116" s="123"/>
      <c r="G116" s="135"/>
    </row>
    <row r="117" spans="1:9" s="124" customFormat="1" ht="13.5" customHeight="1" x14ac:dyDescent="0.2">
      <c r="A117" s="17"/>
      <c r="B117" s="136" t="s">
        <v>143</v>
      </c>
      <c r="C117" s="30" t="s">
        <v>63</v>
      </c>
      <c r="D117" s="109"/>
      <c r="E117" s="110"/>
      <c r="F117" s="123"/>
      <c r="G117" s="135"/>
    </row>
    <row r="118" spans="1:9" s="124" customFormat="1" ht="13.5" customHeight="1" thickBot="1" x14ac:dyDescent="0.25">
      <c r="A118" s="21"/>
      <c r="B118" s="145"/>
      <c r="C118" s="10"/>
      <c r="D118" s="107"/>
      <c r="E118" s="108"/>
      <c r="F118" s="123"/>
      <c r="G118" s="135"/>
    </row>
    <row r="119" spans="1:9" s="150" customFormat="1" x14ac:dyDescent="0.3">
      <c r="A119" s="117"/>
      <c r="B119" s="149"/>
      <c r="C119" s="117"/>
      <c r="D119" s="116"/>
      <c r="E119" s="116"/>
      <c r="F119" s="123"/>
      <c r="G119" s="135"/>
    </row>
    <row r="120" spans="1:9" s="150" customFormat="1" ht="50.25" customHeight="1" x14ac:dyDescent="0.3">
      <c r="A120" s="301" t="s">
        <v>162</v>
      </c>
      <c r="B120" s="301"/>
      <c r="C120" s="301"/>
      <c r="D120" s="301"/>
      <c r="E120" s="301"/>
      <c r="F120" s="151"/>
      <c r="G120" s="151"/>
      <c r="H120" s="151"/>
      <c r="I120" s="151"/>
    </row>
    <row r="121" spans="1:9" s="150" customFormat="1" ht="27.6" customHeight="1" x14ac:dyDescent="0.3">
      <c r="A121" s="302" t="s">
        <v>115</v>
      </c>
      <c r="B121" s="302"/>
      <c r="C121" s="302"/>
      <c r="D121" s="302"/>
      <c r="E121" s="302"/>
      <c r="F121" s="123"/>
    </row>
    <row r="122" spans="1:9" s="150" customFormat="1" ht="27.6" customHeight="1" x14ac:dyDescent="0.3">
      <c r="A122" s="303" t="s">
        <v>116</v>
      </c>
      <c r="B122" s="303"/>
      <c r="C122" s="303"/>
      <c r="D122" s="303"/>
      <c r="E122" s="303"/>
      <c r="F122" s="123"/>
    </row>
  </sheetData>
  <mergeCells count="4">
    <mergeCell ref="D5:E5"/>
    <mergeCell ref="A120:E120"/>
    <mergeCell ref="A121:E121"/>
    <mergeCell ref="A122:E122"/>
  </mergeCells>
  <printOptions horizontalCentered="1"/>
  <pageMargins left="0.7" right="0.7" top="0.75" bottom="0.75" header="0.3" footer="0.3"/>
  <pageSetup fitToHeight="0" orientation="portrait" r:id="rId1"/>
  <rowBreaks count="2" manualBreakCount="2">
    <brk id="50" max="4" man="1"/>
    <brk id="9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2022 REG</vt:lpstr>
      <vt:lpstr>2022 Extra Help</vt:lpstr>
      <vt:lpstr>2021 REG</vt:lpstr>
      <vt:lpstr>2021 Extra Help</vt:lpstr>
      <vt:lpstr>'2021 Extra Help'!Print_Area</vt:lpstr>
      <vt:lpstr>'2021 REG'!Print_Area</vt:lpstr>
      <vt:lpstr>'2022 Extra Help'!Print_Area</vt:lpstr>
      <vt:lpstr>'2022 REG'!Print_Area</vt:lpstr>
      <vt:lpstr>'2021 Extra Help'!Print_Titles</vt:lpstr>
      <vt:lpstr>'2021 REG'!Print_Titles</vt:lpstr>
      <vt:lpstr>'2022 Extra Help'!Print_Titles</vt:lpstr>
      <vt:lpstr>'2022 REG'!Print_Titles</vt:lpstr>
    </vt:vector>
  </TitlesOfParts>
  <Company>City of Shoreline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srajic</dc:creator>
  <cp:lastModifiedBy>Stela Rajic</cp:lastModifiedBy>
  <cp:lastPrinted>2021-03-23T21:02:37Z</cp:lastPrinted>
  <dcterms:created xsi:type="dcterms:W3CDTF">2010-11-18T18:45:28Z</dcterms:created>
  <dcterms:modified xsi:type="dcterms:W3CDTF">2021-08-17T22:35:26Z</dcterms:modified>
</cp:coreProperties>
</file>